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25" tabRatio="715" activeTab="4"/>
  </bookViews>
  <sheets>
    <sheet name="Aneksi nr.1" sheetId="1" r:id="rId1"/>
    <sheet name="Aneksi nr.2" sheetId="2" r:id="rId2"/>
    <sheet name="Aneksi nr. 3" sheetId="3" r:id="rId3"/>
    <sheet name="Aneksi nr. 4" sheetId="4" r:id="rId4"/>
    <sheet name="Aneksi nr.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4" hidden="1">{"Main Economic Indicators",#N/A,FALSE,"C"}</definedName>
    <definedName name="ams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4" hidden="1">{"WEO",#N/A,FALSE,"T"}</definedName>
    <definedName name="newname4" hidden="1">{"WEO",#N/A,FALSE,"T"}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2">'Aneksi nr. 3'!$A$1:$S$31</definedName>
    <definedName name="_xlnm.Print_Area" localSheetId="3">'Aneksi nr. 4'!$A$1:$J$35</definedName>
    <definedName name="_xlnm.Print_Area" localSheetId="4">'Aneksi nr. 5'!$A$1:$L$30</definedName>
    <definedName name="_xlnm.Print_Area" localSheetId="1">'Aneksi nr.2'!$A$1:$I$35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4" hidden="1">{#N/A,#N/A,FALSE,"MS"}</definedName>
    <definedName name="wrn.formula." hidden="1">{#N/A,#N/A,FALSE,"MS"}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4" hidden="1">{"WEO",#N/A,FALSE,"T"}</definedName>
    <definedName name="wrn.WEO." hidden="1">{"WEO",#N/A,FALSE,"T"}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<sst xmlns="http://schemas.openxmlformats.org/spreadsheetml/2006/main" count="288" uniqueCount="186">
  <si>
    <t>Kodi</t>
  </si>
  <si>
    <t>Programi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</si>
  <si>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</si>
  <si>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</si>
  <si>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</si>
  <si>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</si>
  <si>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</si>
  <si>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</si>
  <si>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</si>
  <si>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</si>
  <si>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</si>
  <si>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</si>
  <si>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</si>
  <si>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</si>
  <si>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</si>
  <si>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</si>
  <si>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</si>
  <si>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</si>
  <si>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</si>
  <si>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</si>
  <si>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</si>
  <si>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</si>
  <si>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</si>
  <si>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Drejtuesi i Ekipit Menaxhues të Programit</t>
  </si>
  <si>
    <t>Sekretari i Përgjithshëm</t>
  </si>
  <si>
    <t>Firma</t>
  </si>
  <si>
    <t>Data</t>
  </si>
  <si>
    <t>Emri i Grupit</t>
  </si>
  <si>
    <t>Kodi i Grupit</t>
  </si>
  <si>
    <t>PBA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</si>
  <si>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</si>
  <si>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</si>
  <si>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</si>
  <si>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</si>
  <si>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</si>
  <si>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</si>
  <si>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</si>
  <si>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</si>
  <si>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</si>
  <si>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</si>
  <si>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</si>
  <si>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</si>
  <si>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</si>
  <si>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C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</si>
  <si>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</si>
  <si>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</si>
  <si>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</si>
  <si>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</si>
  <si>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</si>
  <si>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</si>
  <si>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</si>
  <si>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</si>
  <si>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</si>
  <si>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</si>
  <si>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</si>
  <si>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</si>
  <si>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</si>
  <si>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</si>
  <si>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Sasia e 
realizuar </t>
  </si>
  <si>
    <t>Qellimi 1</t>
  </si>
  <si>
    <t>Objektivi 1.1</t>
  </si>
  <si>
    <t xml:space="preserve">Objektivi 1.2 </t>
  </si>
  <si>
    <t>Objektivi 1.3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</si>
  <si>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</si>
  <si>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</si>
  <si>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</si>
  <si>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</si>
  <si>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Niveli faktik i  vitit paraardhes</t>
  </si>
  <si>
    <t>Kodi i
Treguesit te Performances/Produktit</t>
  </si>
  <si>
    <t>% e Realizimit te Treguesit te Performances/Produktit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</si>
  <si>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</si>
  <si>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</si>
  <si>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r>
      <rPr>
        <b/>
        <i/>
        <sz val="11"/>
        <color indexed="60"/>
        <rFont val="Calibri"/>
        <family val="2"/>
      </rPr>
      <t>*</t>
    </r>
    <r>
      <rPr>
        <b/>
        <i/>
        <sz val="10"/>
        <color indexed="60"/>
        <rFont val="Calibri"/>
        <family val="2"/>
      </rPr>
      <t>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</si>
  <si>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t>**Treguesit e performancës/Produktet:</t>
  </si>
  <si>
    <t>Emertimi i Treguesit te Performances/Produktit</t>
  </si>
  <si>
    <r>
      <rPr>
        <b/>
        <i/>
        <sz val="11"/>
        <color indexed="60"/>
        <rFont val="Calibri"/>
        <family val="2"/>
      </rPr>
      <t>** Si tregues për vlerësimin e performancës së objektivave, krahas produkteve, shërbejnë edhe tregues të tjerë të matshëm të lidhur me to. Këto mund të jene standarte të njohura të fushës; tregues statistikorë; indekse kombëtare e ndërkombëtare,etj.</t>
    </r>
    <r>
      <rPr>
        <b/>
        <i/>
        <sz val="10"/>
        <color indexed="60"/>
        <rFont val="Calibri"/>
        <family val="2"/>
      </rPr>
      <t xml:space="preserve"> </t>
    </r>
  </si>
  <si>
    <t xml:space="preserve">Njësia matese </t>
  </si>
  <si>
    <t>A</t>
  </si>
  <si>
    <t>B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</si>
  <si>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</si>
  <si>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</si>
  <si>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</si>
  <si>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</si>
  <si>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</si>
  <si>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</si>
  <si>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</si>
  <si>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</si>
  <si>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</si>
  <si>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</si>
  <si>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</si>
  <si>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</si>
  <si>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</si>
  <si>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</si>
  <si>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</si>
  <si>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</si>
  <si>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</si>
  <si>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</si>
  <si>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rPr>
        <b/>
        <i/>
        <sz val="11"/>
        <color indexed="60"/>
        <rFont val="Calibri"/>
        <family val="2"/>
      </rPr>
      <t>***</t>
    </r>
    <r>
      <rPr>
        <b/>
        <i/>
        <sz val="10"/>
        <color indexed="60"/>
        <rFont val="Calibri"/>
        <family val="2"/>
      </rPr>
      <t>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</si>
  <si>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</si>
  <si>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Ministria e Drejtësisë</t>
  </si>
  <si>
    <t>14</t>
  </si>
  <si>
    <r>
      <t xml:space="preserve">Shpenzimet 
(sipas vitit </t>
    </r>
    <r>
      <rPr>
        <b/>
        <sz val="12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</si>
  <si>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r>
      <t xml:space="preserve">Shpenzimet 
(sipas </t>
    </r>
    <r>
      <rPr>
        <b/>
        <sz val="12"/>
        <color indexed="60"/>
        <rFont val="Arial"/>
        <family val="2"/>
      </rPr>
      <t xml:space="preserve">planit </t>
    </r>
    <r>
      <rPr>
        <b/>
        <sz val="12"/>
        <rFont val="Arial"/>
        <family val="2"/>
      </rPr>
      <t>te vitit korent)</t>
    </r>
  </si>
  <si>
    <r>
      <t xml:space="preserve">Kosto per Njesi 
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te vitit korent)</t>
    </r>
  </si>
  <si>
    <r>
      <t xml:space="preserve">Shpenzimet 
(sipas </t>
    </r>
    <r>
      <rPr>
        <b/>
        <sz val="12"/>
        <color indexed="60"/>
        <rFont val="Arial"/>
        <family val="2"/>
      </rPr>
      <t xml:space="preserve">planit te rishikuar </t>
    </r>
    <r>
      <rPr>
        <b/>
        <sz val="12"/>
        <rFont val="Arial"/>
        <family val="2"/>
      </rPr>
      <t>te vitit korent)</t>
    </r>
  </si>
  <si>
    <r>
      <t xml:space="preserve">Kosto per Njesi 
(sipas </t>
    </r>
    <r>
      <rPr>
        <b/>
        <sz val="12"/>
        <color indexed="60"/>
        <rFont val="Arial"/>
        <family val="2"/>
      </rPr>
      <t>planit te rishikuar</t>
    </r>
    <r>
      <rPr>
        <b/>
        <sz val="12"/>
        <rFont val="Arial"/>
        <family val="2"/>
      </rPr>
      <t xml:space="preserve"> te vitit korent)</t>
    </r>
  </si>
  <si>
    <r>
      <t xml:space="preserve">Kosto per Njesi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vitit korent)</t>
    </r>
  </si>
  <si>
    <r>
      <t xml:space="preserve">Sasia Faktike (sipas vitit </t>
    </r>
    <r>
      <rPr>
        <b/>
        <sz val="11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</si>
  <si>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r>
      <t xml:space="preserve">Kosto per Njesi (sipas vitit </t>
    </r>
    <r>
      <rPr>
        <b/>
        <sz val="11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</si>
  <si>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t>Instituti i Mjekësisë Ligjore</t>
  </si>
  <si>
    <t>Numër aktesh</t>
  </si>
  <si>
    <t>01130</t>
  </si>
  <si>
    <r>
      <rPr>
        <b/>
        <i/>
        <sz val="10"/>
        <color indexed="60"/>
        <rFont val="Arial"/>
        <family val="2"/>
      </rPr>
      <t>Objektivi 1.1</t>
    </r>
    <r>
      <rPr>
        <b/>
        <sz val="10"/>
        <color indexed="60"/>
        <rFont val="Arial"/>
        <family val="2"/>
      </rPr>
      <t xml:space="preserve"> </t>
    </r>
    <r>
      <rPr>
        <sz val="10"/>
        <color indexed="60"/>
        <rFont val="Arial"/>
        <family val="2"/>
      </rPr>
      <t xml:space="preserve">është realizuar 100%. </t>
    </r>
  </si>
  <si>
    <t>Përmirësimi në fushën e toksikologjisë dhe të anatomisë pathologjike, duke u përafruar me standardet metodike dhe tekniko-shkencore të analogëve të Bashkimit Europian.</t>
  </si>
  <si>
    <t>m2</t>
  </si>
  <si>
    <t xml:space="preserve">Qëllimi 1 është realizuar 100%. </t>
  </si>
  <si>
    <t>Buxheti 2017</t>
  </si>
  <si>
    <t>M140027</t>
  </si>
  <si>
    <t>Projekti</t>
  </si>
  <si>
    <t>i vitit paraardhes
Viti 2017</t>
  </si>
  <si>
    <t>Plan                   Viti 2018</t>
  </si>
  <si>
    <t>Plan Fillestar Viti 2018</t>
  </si>
  <si>
    <t>Plan i Rishikuar Viti 2018</t>
  </si>
  <si>
    <t>Emri            Dr.Shk.Bledar Xhemali</t>
  </si>
  <si>
    <t>Dr.Shk.Bledar Xhemali</t>
  </si>
  <si>
    <t>Plani i buxhetit viti 2018</t>
  </si>
  <si>
    <t>M140321</t>
  </si>
  <si>
    <t>Blerje Gas Chromatograph Mass Spectrometer GCMS 2010</t>
  </si>
  <si>
    <t>është realizuar në masën 100%.</t>
  </si>
  <si>
    <t xml:space="preserve">Aktet e ekspertimit mjeko-ligjor </t>
  </si>
  <si>
    <t>Realizimi I akteve mjeko ligjore</t>
  </si>
  <si>
    <t>cope</t>
  </si>
  <si>
    <t>ANEKSI nr.1 "Raporti i Shpenzimeve sipas Programeve"</t>
  </si>
  <si>
    <t>Ministria e Drejtesise</t>
  </si>
  <si>
    <t>Programet</t>
  </si>
  <si>
    <t>Titulli</t>
  </si>
  <si>
    <t>i
vitit paraardhes
Viti 2017</t>
  </si>
  <si>
    <t>Viti  2018</t>
  </si>
  <si>
    <t>Plan Fillestar Viti  2018</t>
  </si>
  <si>
    <t>Plan i Rishikuar Viti  2018</t>
  </si>
  <si>
    <t>0001</t>
  </si>
  <si>
    <t>0002</t>
  </si>
  <si>
    <t>Programi 2</t>
  </si>
  <si>
    <t>0003</t>
  </si>
  <si>
    <t>Programi 3</t>
  </si>
  <si>
    <t>0004</t>
  </si>
  <si>
    <t>Programi 4</t>
  </si>
  <si>
    <t>0005</t>
  </si>
  <si>
    <t>Programi 5</t>
  </si>
  <si>
    <t>.........</t>
  </si>
  <si>
    <t>...........</t>
  </si>
  <si>
    <t>Totali i Shpenzimeve te Ministrise</t>
  </si>
  <si>
    <t xml:space="preserve">Shpenzime nga te Ardhurat Jashte limitit </t>
  </si>
  <si>
    <t xml:space="preserve">Totali </t>
  </si>
  <si>
    <t>Shpenzimet e Ministrisë/Institucionit Instituti I Mjekësisë Ligjore</t>
  </si>
  <si>
    <t>Instituti I Mjekësisë Ligjore</t>
  </si>
  <si>
    <t xml:space="preserve">Produkti është realizuar ne vleren 699.996 leke </t>
  </si>
  <si>
    <t>Produkti është realizuar mbi  100%. Si rezultat i pamundesise per te parashikuar saktesisht numrin e akteve qe do te realizohen.</t>
  </si>
  <si>
    <t>Produkti është realizuar mbi  100%. Si rezultat i pamundesise per te parashikuar saktesisht ngjarjet qe mund te ndodhin, nuk mund te parashikojme ne vlere ekzakte akte qe do te realizohen.</t>
  </si>
  <si>
    <t>Produkti C është realizuar 100%. Realizuar ne vleren 699.996 leke.</t>
  </si>
  <si>
    <t xml:space="preserve">Objektivi 1.3 është realizuar 100%. </t>
  </si>
  <si>
    <t>M140339</t>
  </si>
  <si>
    <t>Rikosntruksion I catise  dhe ambienteve te IML-se.</t>
  </si>
  <si>
    <t>Rikosntruksion i catise  dhe ambienteve te IML-se.</t>
  </si>
  <si>
    <t>Blerje pajisje per laboratorin e toksikologjise</t>
  </si>
  <si>
    <t>Objektivi 1.2  Për realizimin e objektivit eshte publikuar procedura ne app dhe jemi ne fazen e hapjes se ofertave.</t>
  </si>
  <si>
    <t>12-mujori  2018</t>
  </si>
  <si>
    <t xml:space="preserve"> Plani i Periudhes/progresiv (12 mujor)</t>
  </si>
  <si>
    <t>i
Periudhes/progresiv (12 mujor)</t>
  </si>
  <si>
    <t xml:space="preserve"> Plani i Periudhes/progresiv ( 12 mujor)</t>
  </si>
  <si>
    <r>
      <t xml:space="preserve">Sasia 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te vitit korent) (12 mujor)</t>
    </r>
  </si>
  <si>
    <r>
      <t xml:space="preserve">Sasia 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te rishikuar</t>
    </r>
    <r>
      <rPr>
        <b/>
        <sz val="12"/>
        <rFont val="Arial"/>
        <family val="2"/>
      </rPr>
      <t xml:space="preserve"> te vitit korent) (12 mujor)</t>
    </r>
  </si>
  <si>
    <r>
      <t xml:space="preserve">Sasia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vitit korent)  (12 mujor)</t>
    </r>
  </si>
  <si>
    <r>
      <t xml:space="preserve">Shpenzimet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vitit korent) (12 mujor)</t>
    </r>
  </si>
  <si>
    <t>Eshte realizuar ne masen 100%</t>
  </si>
  <si>
    <t>Periudha e Raportimit: Janar-Dhjetor 2018</t>
  </si>
  <si>
    <t>Akte te realizuara gjatë periudhës Janar-dhjetor 2018</t>
  </si>
  <si>
    <t>Niveli i planifikuar ne vitin korent (12 mujor)</t>
  </si>
  <si>
    <t>Niveli i rishikuar ne vitin korent (12 mujor)</t>
  </si>
  <si>
    <t>Niveli faktik ne fund te vitit korent (12 mujor)</t>
  </si>
  <si>
    <t>Produkti B eshte realizuar ne masen 100%</t>
  </si>
  <si>
    <t>REALIZIMI për periudhën e raportimit (12-mujore/vjetore)</t>
  </si>
  <si>
    <t>Eshtw realizuar ne masen 100%</t>
  </si>
  <si>
    <t>29.01.2019</t>
  </si>
  <si>
    <t>Data              29.01.2019</t>
  </si>
  <si>
    <t>Nuk eshte realizuar, pasi llogaria bankare nuk ishte e sakte.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</si>
</sst>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.0_);_(* \(#,##0.0\);_(* &quot;-&quot;??_);_(@_)"/>
    <numFmt numFmtId="192" formatCode="_(* #,##0_);_(* \(#,##0\);_(* &quot;-&quot;??_);_(@_)"/>
    <numFmt numFmtId="193" formatCode="_-* #,##0_-;\-* #,##0_-;_-* &quot;-&quot;??_-;_-@_-"/>
    <numFmt numFmtId="194" formatCode="0.0%"/>
    <numFmt numFmtId="195" formatCode="0_);\(0\)"/>
    <numFmt numFmtId="196" formatCode="0.0"/>
    <numFmt numFmtId="197" formatCode="#,##0.0000"/>
    <numFmt numFmtId="198" formatCode="#,##0.000"/>
    <numFmt numFmtId="199" formatCode="&quot;   &quot;@"/>
    <numFmt numFmtId="200" formatCode="&quot;      &quot;@"/>
    <numFmt numFmtId="201" formatCode="&quot;         &quot;@"/>
    <numFmt numFmtId="202" formatCode="&quot;            &quot;@"/>
    <numFmt numFmtId="203" formatCode="&quot;               &quot;@"/>
    <numFmt numFmtId="204" formatCode="_([$€]* #,##0.00_);_([$€]* \(#,##0.00\);_([$€]* &quot;-&quot;??_);_(@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General\ \ \ \ \ \ "/>
    <numFmt numFmtId="210" formatCode="0.0\ \ \ \ \ \ \ \ "/>
    <numFmt numFmtId="211" formatCode="mmmm\ yyyy"/>
    <numFmt numFmtId="212" formatCode="#,##0\ &quot;Kč&quot;;\-#,##0\ &quot;Kč&quot;"/>
    <numFmt numFmtId="213" formatCode="#,##0.0____"/>
    <numFmt numFmtId="214" formatCode="\$#,##0.00\ ;\(\$#,##0.00\)"/>
    <numFmt numFmtId="215" formatCode="_-&quot;¢&quot;* #,##0_-;\-&quot;¢&quot;* #,##0_-;_-&quot;¢&quot;* &quot;-&quot;_-;_-@_-"/>
    <numFmt numFmtId="216" formatCode="_-&quot;¢&quot;* #,##0.00_-;\-&quot;¢&quot;* #,##0.00_-;_-&quot;¢&quot;* &quot;-&quot;??_-;_-@_-"/>
    <numFmt numFmtId="217" formatCode="#,##0;[Red]#,##0"/>
    <numFmt numFmtId="218" formatCode="[$-809]dd\ mmmm\ yyyy"/>
    <numFmt numFmtId="219" formatCode="_-* #,##0.0_L_e_k_-;\-* #,##0.0_L_e_k_-;_-* &quot;-&quot;??_L_e_k_-;_-@_-"/>
    <numFmt numFmtId="220" formatCode="_-* #,##0_L_e_k_-;\-* #,##0_L_e_k_-;_-* &quot;-&quot;??_L_e_k_-;_-@_-"/>
  </numFmts>
  <fonts count="10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10"/>
      <color indexed="8"/>
      <name val="Calibri"/>
      <family val="2"/>
    </font>
    <font>
      <b/>
      <i/>
      <sz val="10"/>
      <color indexed="60"/>
      <name val="Calibri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b/>
      <i/>
      <sz val="11"/>
      <color indexed="60"/>
      <name val="Calibri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i/>
      <sz val="10"/>
      <color indexed="60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60"/>
      <name val="Arial"/>
      <family val="2"/>
    </font>
    <font>
      <b/>
      <sz val="8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b/>
      <u val="single"/>
      <sz val="12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60"/>
      <name val="Calibri"/>
      <family val="2"/>
    </font>
    <font>
      <b/>
      <sz val="13"/>
      <name val="Calibri"/>
      <family val="2"/>
    </font>
    <font>
      <b/>
      <sz val="13"/>
      <color indexed="60"/>
      <name val="Arial"/>
      <family val="2"/>
    </font>
    <font>
      <b/>
      <i/>
      <sz val="13"/>
      <color indexed="8"/>
      <name val="Calibri"/>
      <family val="2"/>
    </font>
    <font>
      <b/>
      <u val="single"/>
      <sz val="14"/>
      <color indexed="60"/>
      <name val="Arial"/>
      <family val="2"/>
    </font>
    <font>
      <b/>
      <sz val="14"/>
      <color indexed="60"/>
      <name val="Arial"/>
      <family val="2"/>
    </font>
    <font>
      <sz val="11"/>
      <color rgb="FF000000"/>
      <name val="Calibri"/>
      <family val="2"/>
    </font>
    <font>
      <b/>
      <sz val="8"/>
      <color rgb="FFC00000"/>
      <name val="Arial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0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11"/>
      <color rgb="FFC00000"/>
      <name val="Calibri"/>
      <family val="2"/>
    </font>
    <font>
      <b/>
      <sz val="13"/>
      <color theme="1"/>
      <name val="Calibri"/>
      <family val="2"/>
    </font>
    <font>
      <b/>
      <sz val="13"/>
      <color rgb="FFC00000"/>
      <name val="Calibri"/>
      <family val="2"/>
    </font>
    <font>
      <b/>
      <sz val="13"/>
      <color rgb="FFC00000"/>
      <name val="Arial"/>
      <family val="2"/>
    </font>
    <font>
      <b/>
      <i/>
      <sz val="13"/>
      <color theme="1"/>
      <name val="Calibri"/>
      <family val="2"/>
    </font>
    <font>
      <b/>
      <u val="single"/>
      <sz val="14"/>
      <color rgb="FFC00000"/>
      <name val="Arial"/>
      <family val="2"/>
    </font>
    <font>
      <b/>
      <sz val="14"/>
      <color rgb="FFC00000"/>
      <name val="Arial"/>
      <family val="2"/>
    </font>
    <font>
      <b/>
      <sz val="11"/>
      <color rgb="FFC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0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203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9" fontId="0" fillId="0" borderId="0" applyFont="0" applyFill="0" applyBorder="0" applyAlignment="0" applyProtection="0"/>
    <xf numFmtId="0" fontId="19" fillId="0" borderId="0">
      <alignment/>
      <protection/>
    </xf>
    <xf numFmtId="177" fontId="0" fillId="0" borderId="0" applyFont="0" applyFill="0" applyBorder="0" applyAlignment="0" applyProtection="0"/>
    <xf numFmtId="198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204" fontId="0" fillId="0" borderId="0" applyFont="0" applyFill="0" applyBorder="0" applyAlignment="0" applyProtection="0"/>
    <xf numFmtId="194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5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85" fontId="27" fillId="0" borderId="0">
      <alignment/>
      <protection/>
    </xf>
    <xf numFmtId="0" fontId="28" fillId="0" borderId="10" applyNumberFormat="0" applyFill="0" applyAlignment="0" applyProtection="0"/>
    <xf numFmtId="212" fontId="17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15" fontId="29" fillId="0" borderId="0" applyFont="0" applyFill="0" applyBorder="0" applyAlignment="0" applyProtection="0"/>
    <xf numFmtId="216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205" fontId="29" fillId="0" borderId="0" applyFill="0" applyBorder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6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13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9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10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11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6" fontId="10" fillId="0" borderId="0">
      <alignment horizontal="right"/>
      <protection/>
    </xf>
    <xf numFmtId="0" fontId="44" fillId="0" borderId="0" applyProtection="0">
      <alignment/>
    </xf>
    <xf numFmtId="214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42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85" fontId="3" fillId="0" borderId="0" xfId="0" applyNumberFormat="1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2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83" fillId="0" borderId="18" xfId="0" applyNumberFormat="1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26" borderId="19" xfId="0" applyFont="1" applyFill="1" applyBorder="1" applyAlignment="1">
      <alignment horizontal="center"/>
    </xf>
    <xf numFmtId="185" fontId="8" fillId="26" borderId="9" xfId="0" applyNumberFormat="1" applyFont="1" applyFill="1" applyBorder="1" applyAlignment="1">
      <alignment horizontal="center"/>
    </xf>
    <xf numFmtId="185" fontId="4" fillId="26" borderId="22" xfId="0" applyNumberFormat="1" applyFont="1" applyFill="1" applyBorder="1" applyAlignment="1">
      <alignment horizontal="center"/>
    </xf>
    <xf numFmtId="0" fontId="8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83" fillId="0" borderId="24" xfId="0" applyNumberFormat="1" applyFont="1" applyFill="1" applyBorder="1" applyAlignment="1">
      <alignment horizontal="center" vertical="center"/>
    </xf>
    <xf numFmtId="185" fontId="3" fillId="26" borderId="22" xfId="0" applyNumberFormat="1" applyFont="1" applyFill="1" applyBorder="1" applyAlignment="1">
      <alignment horizontal="center"/>
    </xf>
    <xf numFmtId="185" fontId="3" fillId="0" borderId="22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4" fillId="27" borderId="9" xfId="0" applyNumberFormat="1" applyFont="1" applyFill="1" applyBorder="1" applyAlignment="1">
      <alignment horizontal="center"/>
    </xf>
    <xf numFmtId="185" fontId="8" fillId="27" borderId="9" xfId="0" applyNumberFormat="1" applyFont="1" applyFill="1" applyBorder="1" applyAlignment="1">
      <alignment horizontal="center"/>
    </xf>
    <xf numFmtId="185" fontId="3" fillId="27" borderId="9" xfId="0" applyNumberFormat="1" applyFont="1" applyFill="1" applyBorder="1" applyAlignment="1">
      <alignment horizontal="center"/>
    </xf>
    <xf numFmtId="49" fontId="4" fillId="27" borderId="22" xfId="0" applyNumberFormat="1" applyFont="1" applyFill="1" applyBorder="1" applyAlignment="1">
      <alignment horizontal="center"/>
    </xf>
    <xf numFmtId="0" fontId="86" fillId="26" borderId="19" xfId="0" applyFont="1" applyFill="1" applyBorder="1" applyAlignment="1">
      <alignment horizontal="center"/>
    </xf>
    <xf numFmtId="0" fontId="83" fillId="28" borderId="15" xfId="0" applyFont="1" applyFill="1" applyBorder="1" applyAlignment="1">
      <alignment horizontal="center"/>
    </xf>
    <xf numFmtId="185" fontId="83" fillId="28" borderId="9" xfId="0" applyNumberFormat="1" applyFont="1" applyFill="1" applyBorder="1" applyAlignment="1">
      <alignment horizontal="center"/>
    </xf>
    <xf numFmtId="185" fontId="83" fillId="28" borderId="22" xfId="0" applyNumberFormat="1" applyFont="1" applyFill="1" applyBorder="1" applyAlignment="1">
      <alignment horizontal="center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185" fontId="83" fillId="29" borderId="25" xfId="0" applyNumberFormat="1" applyFont="1" applyFill="1" applyBorder="1" applyAlignment="1">
      <alignment horizontal="center"/>
    </xf>
    <xf numFmtId="0" fontId="86" fillId="26" borderId="15" xfId="0" applyFont="1" applyFill="1" applyBorder="1" applyAlignment="1">
      <alignment horizontal="center"/>
    </xf>
    <xf numFmtId="185" fontId="86" fillId="26" borderId="9" xfId="0" applyNumberFormat="1" applyFont="1" applyFill="1" applyBorder="1" applyAlignment="1">
      <alignment horizontal="center"/>
    </xf>
    <xf numFmtId="185" fontId="83" fillId="26" borderId="22" xfId="0" applyNumberFormat="1" applyFont="1" applyFill="1" applyBorder="1" applyAlignment="1">
      <alignment horizontal="center"/>
    </xf>
    <xf numFmtId="0" fontId="89" fillId="0" borderId="0" xfId="0" applyFont="1" applyAlignment="1">
      <alignment horizontal="left"/>
    </xf>
    <xf numFmtId="0" fontId="4" fillId="27" borderId="9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/>
    </xf>
    <xf numFmtId="0" fontId="90" fillId="0" borderId="0" xfId="0" applyFont="1" applyBorder="1" applyAlignment="1">
      <alignment/>
    </xf>
    <xf numFmtId="0" fontId="91" fillId="0" borderId="0" xfId="0" applyFont="1" applyBorder="1" applyAlignment="1">
      <alignment/>
    </xf>
    <xf numFmtId="0" fontId="84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0" fontId="84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92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3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9" fillId="0" borderId="0" xfId="0" applyFont="1" applyAlignment="1">
      <alignment horizontal="left"/>
    </xf>
    <xf numFmtId="0" fontId="89" fillId="0" borderId="0" xfId="0" applyFont="1" applyAlignment="1">
      <alignment/>
    </xf>
    <xf numFmtId="0" fontId="92" fillId="27" borderId="9" xfId="0" applyFont="1" applyFill="1" applyBorder="1" applyAlignment="1">
      <alignment horizontal="center" vertical="center" wrapText="1"/>
    </xf>
    <xf numFmtId="0" fontId="92" fillId="27" borderId="25" xfId="0" applyFont="1" applyFill="1" applyBorder="1" applyAlignment="1">
      <alignment horizontal="center" vertical="center" wrapText="1"/>
    </xf>
    <xf numFmtId="0" fontId="94" fillId="0" borderId="27" xfId="0" applyFont="1" applyBorder="1" applyAlignment="1">
      <alignment horizontal="center" vertical="center" wrapText="1"/>
    </xf>
    <xf numFmtId="0" fontId="95" fillId="0" borderId="19" xfId="0" applyFont="1" applyBorder="1" applyAlignment="1">
      <alignment horizontal="center" vertical="center" wrapText="1"/>
    </xf>
    <xf numFmtId="0" fontId="96" fillId="0" borderId="0" xfId="0" applyFont="1" applyAlignment="1">
      <alignment horizontal="left"/>
    </xf>
    <xf numFmtId="0" fontId="85" fillId="0" borderId="0" xfId="0" applyFont="1" applyAlignment="1">
      <alignment/>
    </xf>
    <xf numFmtId="0" fontId="96" fillId="0" borderId="0" xfId="0" applyFont="1" applyAlignment="1">
      <alignment/>
    </xf>
    <xf numFmtId="0" fontId="3" fillId="0" borderId="17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85" fillId="0" borderId="0" xfId="104" applyFont="1" applyFill="1" applyAlignment="1">
      <alignment vertical="center"/>
      <protection/>
    </xf>
    <xf numFmtId="0" fontId="88" fillId="0" borderId="0" xfId="104" applyFont="1" applyFill="1" applyAlignment="1">
      <alignment vertical="center"/>
      <protection/>
    </xf>
    <xf numFmtId="0" fontId="88" fillId="0" borderId="0" xfId="104" applyFont="1" applyFill="1" applyBorder="1" applyAlignment="1">
      <alignment vertical="center"/>
      <protection/>
    </xf>
    <xf numFmtId="0" fontId="84" fillId="0" borderId="0" xfId="104" applyFont="1" applyFill="1" applyAlignment="1">
      <alignment vertical="center"/>
      <protection/>
    </xf>
    <xf numFmtId="0" fontId="84" fillId="0" borderId="0" xfId="104" applyFont="1" applyFill="1" applyAlignment="1">
      <alignment horizontal="left" vertical="center"/>
      <protection/>
    </xf>
    <xf numFmtId="0" fontId="84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19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2" xfId="104" applyFill="1" applyBorder="1" applyAlignment="1">
      <alignment vertical="center" wrapText="1"/>
      <protection/>
    </xf>
    <xf numFmtId="0" fontId="0" fillId="27" borderId="27" xfId="104" applyFill="1" applyBorder="1" applyAlignment="1">
      <alignment vertical="center" wrapText="1"/>
      <protection/>
    </xf>
    <xf numFmtId="0" fontId="0" fillId="27" borderId="25" xfId="104" applyFill="1" applyBorder="1" applyAlignment="1">
      <alignment vertical="center" wrapText="1"/>
      <protection/>
    </xf>
    <xf numFmtId="0" fontId="0" fillId="27" borderId="28" xfId="104" applyFill="1" applyBorder="1" applyAlignment="1">
      <alignment vertical="center" wrapText="1"/>
      <protection/>
    </xf>
    <xf numFmtId="0" fontId="0" fillId="27" borderId="29" xfId="104" applyFill="1" applyBorder="1" applyAlignment="1">
      <alignment vertical="center" wrapText="1"/>
      <protection/>
    </xf>
    <xf numFmtId="0" fontId="0" fillId="27" borderId="30" xfId="104" applyFill="1" applyBorder="1" applyAlignment="1">
      <alignment vertical="center" wrapText="1"/>
      <protection/>
    </xf>
    <xf numFmtId="0" fontId="0" fillId="27" borderId="31" xfId="104" applyFill="1" applyBorder="1" applyAlignment="1">
      <alignment vertical="center" wrapText="1"/>
      <protection/>
    </xf>
    <xf numFmtId="0" fontId="3" fillId="0" borderId="32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92" fillId="0" borderId="9" xfId="0" applyFont="1" applyFill="1" applyBorder="1" applyAlignment="1">
      <alignment horizontal="center" vertical="center" wrapText="1"/>
    </xf>
    <xf numFmtId="0" fontId="89" fillId="0" borderId="0" xfId="0" applyFont="1" applyAlignment="1">
      <alignment/>
    </xf>
    <xf numFmtId="0" fontId="97" fillId="0" borderId="17" xfId="0" applyFont="1" applyBorder="1" applyAlignment="1">
      <alignment horizontal="center" vertical="center" wrapText="1"/>
    </xf>
    <xf numFmtId="0" fontId="95" fillId="0" borderId="19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 wrapText="1"/>
    </xf>
    <xf numFmtId="0" fontId="92" fillId="0" borderId="35" xfId="0" applyFont="1" applyFill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93" fillId="0" borderId="36" xfId="0" applyFont="1" applyFill="1" applyBorder="1" applyAlignment="1">
      <alignment horizontal="center" vertical="center" wrapText="1"/>
    </xf>
    <xf numFmtId="9" fontId="0" fillId="26" borderId="36" xfId="109" applyFont="1" applyFill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22" xfId="0" applyFont="1" applyBorder="1" applyAlignment="1">
      <alignment horizontal="center" vertical="center" wrapText="1"/>
    </xf>
    <xf numFmtId="0" fontId="92" fillId="27" borderId="37" xfId="0" applyFont="1" applyFill="1" applyBorder="1" applyAlignment="1">
      <alignment horizontal="center" vertical="center" wrapText="1"/>
    </xf>
    <xf numFmtId="0" fontId="98" fillId="27" borderId="38" xfId="0" applyFont="1" applyFill="1" applyBorder="1" applyAlignment="1">
      <alignment horizontal="center" vertical="center" wrapText="1"/>
    </xf>
    <xf numFmtId="0" fontId="98" fillId="0" borderId="39" xfId="0" applyFont="1" applyFill="1" applyBorder="1" applyAlignment="1">
      <alignment horizontal="center" vertical="center" wrapText="1"/>
    </xf>
    <xf numFmtId="9" fontId="85" fillId="27" borderId="40" xfId="0" applyNumberFormat="1" applyFont="1" applyFill="1" applyBorder="1" applyAlignment="1">
      <alignment horizontal="center" vertical="center" wrapText="1"/>
    </xf>
    <xf numFmtId="0" fontId="4" fillId="27" borderId="9" xfId="0" applyFont="1" applyFill="1" applyBorder="1" applyAlignment="1">
      <alignment/>
    </xf>
    <xf numFmtId="185" fontId="83" fillId="29" borderId="28" xfId="0" applyNumberFormat="1" applyFont="1" applyFill="1" applyBorder="1" applyAlignment="1">
      <alignment horizontal="center"/>
    </xf>
    <xf numFmtId="0" fontId="99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98" fillId="0" borderId="42" xfId="0" applyFont="1" applyBorder="1" applyAlignment="1">
      <alignment horizontal="center"/>
    </xf>
    <xf numFmtId="0" fontId="98" fillId="0" borderId="43" xfId="0" applyFont="1" applyBorder="1" applyAlignment="1">
      <alignment horizontal="center"/>
    </xf>
    <xf numFmtId="0" fontId="98" fillId="0" borderId="0" xfId="0" applyFont="1" applyAlignment="1">
      <alignment horizontal="center" vertical="center" wrapText="1"/>
    </xf>
    <xf numFmtId="185" fontId="0" fillId="0" borderId="0" xfId="0" applyNumberFormat="1" applyAlignment="1">
      <alignment/>
    </xf>
    <xf numFmtId="185" fontId="88" fillId="0" borderId="0" xfId="0" applyNumberFormat="1" applyFont="1" applyAlignment="1">
      <alignment/>
    </xf>
    <xf numFmtId="0" fontId="1" fillId="27" borderId="15" xfId="0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94" fillId="0" borderId="44" xfId="0" applyFont="1" applyBorder="1" applyAlignment="1">
      <alignment horizontal="center" vertical="center" wrapText="1"/>
    </xf>
    <xf numFmtId="0" fontId="92" fillId="0" borderId="18" xfId="0" applyFont="1" applyBorder="1" applyAlignment="1">
      <alignment horizontal="center" vertical="center" wrapText="1"/>
    </xf>
    <xf numFmtId="0" fontId="92" fillId="27" borderId="18" xfId="0" applyFont="1" applyFill="1" applyBorder="1" applyAlignment="1">
      <alignment horizontal="center" vertical="center" wrapText="1"/>
    </xf>
    <xf numFmtId="0" fontId="92" fillId="27" borderId="45" xfId="0" applyFont="1" applyFill="1" applyBorder="1" applyAlignment="1">
      <alignment horizontal="center" vertical="center" wrapText="1"/>
    </xf>
    <xf numFmtId="0" fontId="92" fillId="27" borderId="44" xfId="0" applyFont="1" applyFill="1" applyBorder="1" applyAlignment="1">
      <alignment horizontal="center" vertical="center" wrapText="1"/>
    </xf>
    <xf numFmtId="0" fontId="0" fillId="27" borderId="18" xfId="0" applyFill="1" applyBorder="1" applyAlignment="1">
      <alignment horizontal="center" vertical="center" wrapText="1"/>
    </xf>
    <xf numFmtId="0" fontId="0" fillId="27" borderId="45" xfId="0" applyFill="1" applyBorder="1" applyAlignment="1">
      <alignment horizontal="center" vertical="center" wrapText="1"/>
    </xf>
    <xf numFmtId="0" fontId="0" fillId="27" borderId="24" xfId="0" applyFill="1" applyBorder="1" applyAlignment="1">
      <alignment horizontal="center" vertical="center" wrapText="1"/>
    </xf>
    <xf numFmtId="9" fontId="0" fillId="26" borderId="46" xfId="109" applyFont="1" applyFill="1" applyBorder="1" applyAlignment="1">
      <alignment horizontal="center" vertical="center" wrapText="1"/>
    </xf>
    <xf numFmtId="9" fontId="85" fillId="27" borderId="47" xfId="0" applyNumberFormat="1" applyFont="1" applyFill="1" applyBorder="1" applyAlignment="1">
      <alignment horizontal="center" vertical="center" wrapText="1"/>
    </xf>
    <xf numFmtId="0" fontId="92" fillId="27" borderId="5" xfId="0" applyFont="1" applyFill="1" applyBorder="1" applyAlignment="1">
      <alignment horizontal="center" vertical="center" wrapText="1"/>
    </xf>
    <xf numFmtId="9" fontId="85" fillId="27" borderId="48" xfId="0" applyNumberFormat="1" applyFont="1" applyFill="1" applyBorder="1" applyAlignment="1">
      <alignment horizontal="center" vertical="center" wrapText="1"/>
    </xf>
    <xf numFmtId="0" fontId="92" fillId="0" borderId="25" xfId="0" applyFont="1" applyBorder="1" applyAlignment="1">
      <alignment horizontal="center" vertical="center" wrapText="1"/>
    </xf>
    <xf numFmtId="0" fontId="92" fillId="27" borderId="28" xfId="0" applyFont="1" applyFill="1" applyBorder="1" applyAlignment="1">
      <alignment horizontal="center" vertical="center" wrapText="1"/>
    </xf>
    <xf numFmtId="0" fontId="92" fillId="27" borderId="27" xfId="0" applyFont="1" applyFill="1" applyBorder="1" applyAlignment="1">
      <alignment horizontal="center" vertical="center" wrapText="1"/>
    </xf>
    <xf numFmtId="0" fontId="0" fillId="27" borderId="25" xfId="0" applyFill="1" applyBorder="1" applyAlignment="1">
      <alignment horizontal="center" vertical="center" wrapText="1"/>
    </xf>
    <xf numFmtId="0" fontId="0" fillId="27" borderId="28" xfId="0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9" fontId="85" fillId="27" borderId="28" xfId="0" applyNumberFormat="1" applyFont="1" applyFill="1" applyBorder="1" applyAlignment="1">
      <alignment horizontal="center" vertical="center" wrapText="1"/>
    </xf>
    <xf numFmtId="0" fontId="85" fillId="0" borderId="0" xfId="0" applyFont="1" applyBorder="1" applyAlignment="1">
      <alignment horizontal="left"/>
    </xf>
    <xf numFmtId="0" fontId="100" fillId="27" borderId="9" xfId="0" applyFont="1" applyFill="1" applyBorder="1" applyAlignment="1">
      <alignment horizontal="center" vertical="center" wrapText="1"/>
    </xf>
    <xf numFmtId="0" fontId="101" fillId="0" borderId="49" xfId="0" applyFont="1" applyBorder="1" applyAlignment="1">
      <alignment horizontal="center" vertical="center" wrapText="1"/>
    </xf>
    <xf numFmtId="49" fontId="77" fillId="27" borderId="50" xfId="0" applyNumberFormat="1" applyFont="1" applyFill="1" applyBorder="1" applyAlignment="1">
      <alignment horizontal="center" vertical="center" wrapText="1"/>
    </xf>
    <xf numFmtId="0" fontId="101" fillId="0" borderId="50" xfId="0" applyFont="1" applyBorder="1" applyAlignment="1">
      <alignment horizontal="center" vertical="center" wrapText="1"/>
    </xf>
    <xf numFmtId="0" fontId="102" fillId="0" borderId="51" xfId="0" applyFont="1" applyBorder="1" applyAlignment="1">
      <alignment horizontal="center" vertical="center" wrapText="1"/>
    </xf>
    <xf numFmtId="0" fontId="103" fillId="0" borderId="19" xfId="0" applyFont="1" applyBorder="1" applyAlignment="1">
      <alignment horizontal="center" vertical="center" wrapText="1"/>
    </xf>
    <xf numFmtId="0" fontId="100" fillId="0" borderId="9" xfId="0" applyFont="1" applyFill="1" applyBorder="1" applyAlignment="1">
      <alignment vertical="center" wrapText="1"/>
    </xf>
    <xf numFmtId="0" fontId="100" fillId="0" borderId="15" xfId="0" applyFont="1" applyFill="1" applyBorder="1" applyAlignment="1">
      <alignment horizontal="center" vertical="center" wrapText="1"/>
    </xf>
    <xf numFmtId="0" fontId="100" fillId="0" borderId="19" xfId="0" applyFont="1" applyFill="1" applyBorder="1" applyAlignment="1">
      <alignment horizontal="center" vertical="center" wrapText="1"/>
    </xf>
    <xf numFmtId="0" fontId="100" fillId="0" borderId="9" xfId="0" applyFont="1" applyFill="1" applyBorder="1" applyAlignment="1">
      <alignment horizontal="center" vertical="center" wrapText="1"/>
    </xf>
    <xf numFmtId="0" fontId="100" fillId="0" borderId="15" xfId="0" applyFont="1" applyFill="1" applyBorder="1" applyAlignment="1">
      <alignment horizontal="center" vertical="center" wrapText="1"/>
    </xf>
    <xf numFmtId="0" fontId="100" fillId="0" borderId="22" xfId="0" applyFont="1" applyFill="1" applyBorder="1" applyAlignment="1">
      <alignment horizontal="center" vertical="center" wrapText="1"/>
    </xf>
    <xf numFmtId="9" fontId="60" fillId="0" borderId="36" xfId="109" applyFont="1" applyFill="1" applyBorder="1" applyAlignment="1">
      <alignment horizontal="center" vertical="center" wrapText="1"/>
    </xf>
    <xf numFmtId="0" fontId="100" fillId="0" borderId="17" xfId="0" applyFont="1" applyFill="1" applyBorder="1" applyAlignment="1">
      <alignment horizontal="center" vertical="center" wrapText="1"/>
    </xf>
    <xf numFmtId="0" fontId="100" fillId="27" borderId="15" xfId="0" applyFont="1" applyFill="1" applyBorder="1" applyAlignment="1">
      <alignment horizontal="center" vertical="center" wrapText="1"/>
    </xf>
    <xf numFmtId="0" fontId="100" fillId="27" borderId="9" xfId="0" applyFont="1" applyFill="1" applyBorder="1" applyAlignment="1">
      <alignment horizontal="center" vertical="center" wrapText="1"/>
    </xf>
    <xf numFmtId="0" fontId="100" fillId="27" borderId="15" xfId="0" applyFont="1" applyFill="1" applyBorder="1" applyAlignment="1">
      <alignment horizontal="center" vertical="center" wrapText="1"/>
    </xf>
    <xf numFmtId="0" fontId="100" fillId="27" borderId="22" xfId="0" applyFont="1" applyFill="1" applyBorder="1" applyAlignment="1">
      <alignment horizontal="center" vertical="center" wrapText="1"/>
    </xf>
    <xf numFmtId="9" fontId="60" fillId="26" borderId="36" xfId="109" applyFont="1" applyFill="1" applyBorder="1" applyAlignment="1">
      <alignment horizontal="center" vertical="center" wrapText="1"/>
    </xf>
    <xf numFmtId="0" fontId="100" fillId="0" borderId="9" xfId="0" applyFont="1" applyBorder="1" applyAlignment="1">
      <alignment horizontal="center" vertical="center" wrapText="1"/>
    </xf>
    <xf numFmtId="0" fontId="100" fillId="27" borderId="19" xfId="0" applyFont="1" applyFill="1" applyBorder="1" applyAlignment="1">
      <alignment horizontal="center" vertical="center" wrapText="1"/>
    </xf>
    <xf numFmtId="0" fontId="100" fillId="27" borderId="19" xfId="0" applyFont="1" applyFill="1" applyBorder="1" applyAlignment="1">
      <alignment horizontal="center" vertical="center" wrapText="1"/>
    </xf>
    <xf numFmtId="0" fontId="100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1" fillId="0" borderId="37" xfId="0" applyFont="1" applyBorder="1" applyAlignment="1">
      <alignment horizontal="center" vertical="center" wrapText="1"/>
    </xf>
    <xf numFmtId="0" fontId="60" fillId="27" borderId="9" xfId="0" applyFont="1" applyFill="1" applyBorder="1" applyAlignment="1">
      <alignment horizontal="center" vertical="center" wrapText="1"/>
    </xf>
    <xf numFmtId="0" fontId="60" fillId="27" borderId="15" xfId="0" applyFont="1" applyFill="1" applyBorder="1" applyAlignment="1">
      <alignment horizontal="center" vertical="center" wrapText="1"/>
    </xf>
    <xf numFmtId="0" fontId="60" fillId="27" borderId="22" xfId="0" applyFont="1" applyFill="1" applyBorder="1" applyAlignment="1">
      <alignment horizontal="center" vertical="center" wrapText="1"/>
    </xf>
    <xf numFmtId="0" fontId="103" fillId="0" borderId="44" xfId="0" applyFont="1" applyBorder="1" applyAlignment="1">
      <alignment horizontal="center" vertical="center" wrapText="1"/>
    </xf>
    <xf numFmtId="0" fontId="100" fillId="27" borderId="18" xfId="0" applyFont="1" applyFill="1" applyBorder="1" applyAlignment="1">
      <alignment horizontal="center" vertical="center" wrapText="1"/>
    </xf>
    <xf numFmtId="0" fontId="100" fillId="0" borderId="22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100" fillId="27" borderId="17" xfId="0" applyFont="1" applyFill="1" applyBorder="1" applyAlignment="1">
      <alignment horizontal="center" vertical="center" wrapText="1"/>
    </xf>
    <xf numFmtId="0" fontId="100" fillId="27" borderId="22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/>
    </xf>
    <xf numFmtId="0" fontId="60" fillId="27" borderId="9" xfId="0" applyFont="1" applyFill="1" applyBorder="1" applyAlignment="1">
      <alignment horizontal="center"/>
    </xf>
    <xf numFmtId="0" fontId="104" fillId="0" borderId="0" xfId="0" applyFont="1" applyBorder="1" applyAlignment="1">
      <alignment/>
    </xf>
    <xf numFmtId="0" fontId="50" fillId="27" borderId="15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49" fontId="64" fillId="27" borderId="9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9" fillId="27" borderId="52" xfId="0" applyFont="1" applyFill="1" applyBorder="1" applyAlignment="1">
      <alignment horizontal="center" vertical="center" wrapText="1"/>
    </xf>
    <xf numFmtId="3" fontId="9" fillId="27" borderId="53" xfId="0" applyNumberFormat="1" applyFont="1" applyFill="1" applyBorder="1" applyAlignment="1">
      <alignment horizontal="center" vertical="center"/>
    </xf>
    <xf numFmtId="3" fontId="9" fillId="27" borderId="9" xfId="0" applyNumberFormat="1" applyFont="1" applyFill="1" applyBorder="1" applyAlignment="1">
      <alignment horizontal="center" vertical="center"/>
    </xf>
    <xf numFmtId="3" fontId="9" fillId="26" borderId="54" xfId="0" applyNumberFormat="1" applyFont="1" applyFill="1" applyBorder="1" applyAlignment="1">
      <alignment horizontal="center" vertical="center"/>
    </xf>
    <xf numFmtId="3" fontId="9" fillId="26" borderId="53" xfId="0" applyNumberFormat="1" applyFont="1" applyFill="1" applyBorder="1" applyAlignment="1">
      <alignment horizontal="center" vertical="center"/>
    </xf>
    <xf numFmtId="3" fontId="9" fillId="26" borderId="22" xfId="0" applyNumberFormat="1" applyFont="1" applyFill="1" applyBorder="1" applyAlignment="1">
      <alignment horizontal="center" vertical="center"/>
    </xf>
    <xf numFmtId="3" fontId="9" fillId="27" borderId="40" xfId="0" applyNumberFormat="1" applyFont="1" applyFill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/>
    </xf>
    <xf numFmtId="0" fontId="1" fillId="27" borderId="56" xfId="0" applyFont="1" applyFill="1" applyBorder="1" applyAlignment="1">
      <alignment horizontal="center" vertical="center"/>
    </xf>
    <xf numFmtId="0" fontId="9" fillId="27" borderId="57" xfId="0" applyFont="1" applyFill="1" applyBorder="1" applyAlignment="1">
      <alignment horizontal="center" vertical="center"/>
    </xf>
    <xf numFmtId="3" fontId="9" fillId="27" borderId="58" xfId="0" applyNumberFormat="1" applyFont="1" applyFill="1" applyBorder="1" applyAlignment="1">
      <alignment horizontal="center" vertical="center"/>
    </xf>
    <xf numFmtId="3" fontId="9" fillId="27" borderId="59" xfId="0" applyNumberFormat="1" applyFont="1" applyFill="1" applyBorder="1" applyAlignment="1">
      <alignment horizontal="center" vertical="center"/>
    </xf>
    <xf numFmtId="3" fontId="9" fillId="26" borderId="60" xfId="0" applyNumberFormat="1" applyFont="1" applyFill="1" applyBorder="1" applyAlignment="1">
      <alignment horizontal="center" vertical="center"/>
    </xf>
    <xf numFmtId="3" fontId="9" fillId="26" borderId="58" xfId="0" applyNumberFormat="1" applyFont="1" applyFill="1" applyBorder="1" applyAlignment="1">
      <alignment horizontal="center" vertical="center"/>
    </xf>
    <xf numFmtId="3" fontId="9" fillId="26" borderId="61" xfId="0" applyNumberFormat="1" applyFont="1" applyFill="1" applyBorder="1" applyAlignment="1">
      <alignment horizontal="center" vertical="center"/>
    </xf>
    <xf numFmtId="3" fontId="9" fillId="27" borderId="62" xfId="0" applyNumberFormat="1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/>
    </xf>
    <xf numFmtId="0" fontId="9" fillId="27" borderId="53" xfId="0" applyFont="1" applyFill="1" applyBorder="1" applyAlignment="1">
      <alignment horizontal="center"/>
    </xf>
    <xf numFmtId="0" fontId="9" fillId="27" borderId="9" xfId="0" applyFont="1" applyFill="1" applyBorder="1" applyAlignment="1">
      <alignment horizontal="center"/>
    </xf>
    <xf numFmtId="185" fontId="9" fillId="27" borderId="9" xfId="0" applyNumberFormat="1" applyFont="1" applyFill="1" applyBorder="1" applyAlignment="1">
      <alignment horizontal="center" vertical="center"/>
    </xf>
    <xf numFmtId="0" fontId="9" fillId="27" borderId="54" xfId="0" applyFont="1" applyFill="1" applyBorder="1" applyAlignment="1">
      <alignment horizontal="center"/>
    </xf>
    <xf numFmtId="0" fontId="9" fillId="27" borderId="67" xfId="0" applyFont="1" applyFill="1" applyBorder="1" applyAlignment="1">
      <alignment horizontal="center"/>
    </xf>
    <xf numFmtId="0" fontId="9" fillId="27" borderId="59" xfId="0" applyFont="1" applyFill="1" applyBorder="1" applyAlignment="1">
      <alignment horizontal="center"/>
    </xf>
    <xf numFmtId="0" fontId="9" fillId="27" borderId="68" xfId="0" applyFont="1" applyFill="1" applyBorder="1" applyAlignment="1">
      <alignment horizontal="center"/>
    </xf>
    <xf numFmtId="185" fontId="9" fillId="27" borderId="59" xfId="0" applyNumberFormat="1" applyFont="1" applyFill="1" applyBorder="1" applyAlignment="1">
      <alignment horizontal="center" vertical="center"/>
    </xf>
    <xf numFmtId="0" fontId="9" fillId="27" borderId="6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04" fillId="0" borderId="0" xfId="104" applyFont="1" applyFill="1" applyAlignment="1">
      <alignment vertical="center"/>
      <protection/>
    </xf>
    <xf numFmtId="0" fontId="63" fillId="0" borderId="0" xfId="104" applyFont="1" applyFill="1" applyAlignment="1">
      <alignment vertical="center"/>
      <protection/>
    </xf>
    <xf numFmtId="0" fontId="105" fillId="0" borderId="0" xfId="104" applyFont="1" applyFill="1" applyAlignment="1">
      <alignment vertical="center"/>
      <protection/>
    </xf>
    <xf numFmtId="0" fontId="1" fillId="0" borderId="32" xfId="104" applyFont="1" applyFill="1" applyBorder="1" applyAlignment="1">
      <alignment horizontal="center" vertical="center" wrapText="1"/>
      <protection/>
    </xf>
    <xf numFmtId="0" fontId="1" fillId="0" borderId="17" xfId="104" applyFont="1" applyFill="1" applyBorder="1" applyAlignment="1">
      <alignment horizontal="center" vertical="center" wrapText="1"/>
      <protection/>
    </xf>
    <xf numFmtId="0" fontId="1" fillId="0" borderId="33" xfId="104" applyFont="1" applyFill="1" applyBorder="1" applyAlignment="1">
      <alignment horizontal="center" vertical="center" wrapText="1"/>
      <protection/>
    </xf>
    <xf numFmtId="0" fontId="9" fillId="27" borderId="19" xfId="104" applyFont="1" applyFill="1" applyBorder="1" applyAlignment="1">
      <alignment vertical="center" wrapText="1"/>
      <protection/>
    </xf>
    <xf numFmtId="0" fontId="9" fillId="27" borderId="9" xfId="104" applyFont="1" applyFill="1" applyBorder="1" applyAlignment="1">
      <alignment vertical="center" wrapText="1"/>
      <protection/>
    </xf>
    <xf numFmtId="0" fontId="9" fillId="27" borderId="22" xfId="104" applyFont="1" applyFill="1" applyBorder="1" applyAlignment="1">
      <alignment vertical="center" wrapText="1"/>
      <protection/>
    </xf>
    <xf numFmtId="0" fontId="9" fillId="27" borderId="27" xfId="104" applyFont="1" applyFill="1" applyBorder="1" applyAlignment="1">
      <alignment vertical="center" wrapText="1"/>
      <protection/>
    </xf>
    <xf numFmtId="0" fontId="9" fillId="27" borderId="25" xfId="104" applyFont="1" applyFill="1" applyBorder="1" applyAlignment="1">
      <alignment vertical="center" wrapText="1"/>
      <protection/>
    </xf>
    <xf numFmtId="0" fontId="98" fillId="0" borderId="0" xfId="104" applyFont="1" applyFill="1" applyAlignment="1">
      <alignment vertical="center"/>
      <protection/>
    </xf>
    <xf numFmtId="0" fontId="56" fillId="27" borderId="38" xfId="0" applyFont="1" applyFill="1" applyBorder="1" applyAlignment="1">
      <alignment horizontal="center" vertical="center" wrapText="1"/>
    </xf>
    <xf numFmtId="9" fontId="57" fillId="27" borderId="40" xfId="0" applyNumberFormat="1" applyFont="1" applyFill="1" applyBorder="1" applyAlignment="1">
      <alignment horizontal="center" vertical="center" wrapText="1"/>
    </xf>
    <xf numFmtId="3" fontId="100" fillId="27" borderId="37" xfId="0" applyNumberFormat="1" applyFont="1" applyFill="1" applyBorder="1" applyAlignment="1">
      <alignment horizontal="center" vertical="center" wrapText="1"/>
    </xf>
    <xf numFmtId="3" fontId="100" fillId="27" borderId="9" xfId="0" applyNumberFormat="1" applyFont="1" applyFill="1" applyBorder="1" applyAlignment="1">
      <alignment horizontal="center" vertical="center" wrapText="1"/>
    </xf>
    <xf numFmtId="3" fontId="100" fillId="27" borderId="15" xfId="0" applyNumberFormat="1" applyFont="1" applyFill="1" applyBorder="1" applyAlignment="1">
      <alignment horizontal="center" vertical="center" wrapText="1"/>
    </xf>
    <xf numFmtId="3" fontId="100" fillId="27" borderId="22" xfId="0" applyNumberFormat="1" applyFont="1" applyFill="1" applyBorder="1" applyAlignment="1">
      <alignment horizontal="center" vertical="center" wrapText="1"/>
    </xf>
    <xf numFmtId="0" fontId="1" fillId="27" borderId="9" xfId="104" applyFont="1" applyFill="1" applyBorder="1" applyAlignment="1">
      <alignment horizontal="center" vertical="center" wrapText="1"/>
      <protection/>
    </xf>
    <xf numFmtId="179" fontId="4" fillId="27" borderId="9" xfId="53" applyFont="1" applyFill="1" applyBorder="1" applyAlignment="1">
      <alignment horizontal="center"/>
    </xf>
    <xf numFmtId="43" fontId="0" fillId="0" borderId="0" xfId="0" applyNumberFormat="1" applyAlignment="1">
      <alignment horizontal="center"/>
    </xf>
    <xf numFmtId="0" fontId="89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4" fillId="0" borderId="7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49" fontId="83" fillId="0" borderId="24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49" fontId="3" fillId="27" borderId="44" xfId="0" applyNumberFormat="1" applyFont="1" applyFill="1" applyBorder="1" applyAlignment="1">
      <alignment horizontal="center"/>
    </xf>
    <xf numFmtId="0" fontId="3" fillId="27" borderId="15" xfId="0" applyFont="1" applyFill="1" applyBorder="1" applyAlignment="1">
      <alignment horizontal="center"/>
    </xf>
    <xf numFmtId="185" fontId="4" fillId="27" borderId="18" xfId="0" applyNumberFormat="1" applyFont="1" applyFill="1" applyBorder="1" applyAlignment="1">
      <alignment horizontal="center"/>
    </xf>
    <xf numFmtId="185" fontId="4" fillId="26" borderId="24" xfId="0" applyNumberFormat="1" applyFont="1" applyFill="1" applyBorder="1" applyAlignment="1">
      <alignment horizontal="center"/>
    </xf>
    <xf numFmtId="185" fontId="3" fillId="26" borderId="43" xfId="0" applyNumberFormat="1" applyFont="1" applyFill="1" applyBorder="1" applyAlignment="1">
      <alignment horizontal="center" vertical="top" wrapText="1"/>
    </xf>
    <xf numFmtId="185" fontId="3" fillId="26" borderId="72" xfId="0" applyNumberFormat="1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/>
    </xf>
    <xf numFmtId="185" fontId="3" fillId="27" borderId="43" xfId="0" applyNumberFormat="1" applyFont="1" applyFill="1" applyBorder="1" applyAlignment="1">
      <alignment horizontal="center" vertical="top" wrapText="1"/>
    </xf>
    <xf numFmtId="0" fontId="4" fillId="0" borderId="72" xfId="0" applyFont="1" applyBorder="1" applyAlignment="1">
      <alignment horizontal="center"/>
    </xf>
    <xf numFmtId="185" fontId="87" fillId="26" borderId="42" xfId="0" applyNumberFormat="1" applyFont="1" applyFill="1" applyBorder="1" applyAlignment="1">
      <alignment horizontal="center"/>
    </xf>
    <xf numFmtId="0" fontId="87" fillId="26" borderId="72" xfId="0" applyFont="1" applyFill="1" applyBorder="1" applyAlignment="1">
      <alignment horizontal="center"/>
    </xf>
    <xf numFmtId="0" fontId="3" fillId="0" borderId="41" xfId="0" applyFont="1" applyBorder="1" applyAlignment="1">
      <alignment vertical="center" wrapText="1"/>
    </xf>
    <xf numFmtId="220" fontId="4" fillId="27" borderId="9" xfId="53" applyNumberFormat="1" applyFont="1" applyFill="1" applyBorder="1" applyAlignment="1">
      <alignment horizontal="center"/>
    </xf>
    <xf numFmtId="220" fontId="4" fillId="27" borderId="9" xfId="53" applyNumberFormat="1" applyFont="1" applyFill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83" fillId="0" borderId="73" xfId="0" applyFont="1" applyFill="1" applyBorder="1" applyAlignment="1">
      <alignment horizontal="center"/>
    </xf>
    <xf numFmtId="0" fontId="83" fillId="0" borderId="75" xfId="0" applyFont="1" applyFill="1" applyBorder="1" applyAlignment="1">
      <alignment horizont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27" borderId="15" xfId="0" applyFont="1" applyFill="1" applyBorder="1" applyAlignment="1">
      <alignment horizontal="center"/>
    </xf>
    <xf numFmtId="0" fontId="4" fillId="27" borderId="36" xfId="0" applyFont="1" applyFill="1" applyBorder="1" applyAlignment="1">
      <alignment horizontal="center"/>
    </xf>
    <xf numFmtId="0" fontId="4" fillId="27" borderId="76" xfId="0" applyFont="1" applyFill="1" applyBorder="1" applyAlignment="1">
      <alignment horizontal="center"/>
    </xf>
    <xf numFmtId="0" fontId="3" fillId="27" borderId="15" xfId="0" applyFont="1" applyFill="1" applyBorder="1" applyAlignment="1">
      <alignment horizontal="center"/>
    </xf>
    <xf numFmtId="0" fontId="3" fillId="27" borderId="40" xfId="0" applyFont="1" applyFill="1" applyBorder="1" applyAlignment="1">
      <alignment horizontal="center"/>
    </xf>
    <xf numFmtId="0" fontId="2" fillId="0" borderId="7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85" fillId="0" borderId="15" xfId="0" applyFont="1" applyFill="1" applyBorder="1" applyAlignment="1">
      <alignment horizontal="center"/>
    </xf>
    <xf numFmtId="0" fontId="85" fillId="0" borderId="76" xfId="0" applyFont="1" applyFill="1" applyBorder="1" applyAlignment="1">
      <alignment horizontal="center"/>
    </xf>
    <xf numFmtId="0" fontId="85" fillId="0" borderId="40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/>
    </xf>
    <xf numFmtId="0" fontId="3" fillId="0" borderId="80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3" fillId="29" borderId="81" xfId="0" applyFont="1" applyFill="1" applyBorder="1" applyAlignment="1">
      <alignment horizontal="center" vertical="center"/>
    </xf>
    <xf numFmtId="0" fontId="83" fillId="29" borderId="8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9" fillId="27" borderId="15" xfId="0" applyFont="1" applyFill="1" applyBorder="1" applyAlignment="1">
      <alignment horizontal="center"/>
    </xf>
    <xf numFmtId="0" fontId="9" fillId="27" borderId="36" xfId="0" applyFont="1" applyFill="1" applyBorder="1" applyAlignment="1">
      <alignment horizontal="center"/>
    </xf>
    <xf numFmtId="0" fontId="1" fillId="0" borderId="86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06" fillId="0" borderId="88" xfId="0" applyFont="1" applyBorder="1" applyAlignment="1">
      <alignment horizontal="center"/>
    </xf>
    <xf numFmtId="0" fontId="50" fillId="0" borderId="88" xfId="0" applyFont="1" applyBorder="1" applyAlignment="1">
      <alignment horizontal="center"/>
    </xf>
    <xf numFmtId="0" fontId="98" fillId="26" borderId="84" xfId="0" applyFont="1" applyFill="1" applyBorder="1" applyAlignment="1">
      <alignment horizontal="center" vertical="center" wrapText="1"/>
    </xf>
    <xf numFmtId="0" fontId="98" fillId="26" borderId="53" xfId="0" applyFont="1" applyFill="1" applyBorder="1" applyAlignment="1">
      <alignment horizontal="center" vertical="center" wrapText="1"/>
    </xf>
    <xf numFmtId="0" fontId="98" fillId="26" borderId="89" xfId="0" applyFont="1" applyFill="1" applyBorder="1" applyAlignment="1">
      <alignment horizontal="center" vertical="center" wrapText="1"/>
    </xf>
    <xf numFmtId="0" fontId="98" fillId="26" borderId="36" xfId="0" applyFont="1" applyFill="1" applyBorder="1" applyAlignment="1">
      <alignment horizontal="center" vertical="center" wrapText="1"/>
    </xf>
    <xf numFmtId="0" fontId="98" fillId="0" borderId="26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98" fillId="26" borderId="90" xfId="0" applyFont="1" applyFill="1" applyBorder="1" applyAlignment="1">
      <alignment horizontal="center" vertical="center" wrapText="1"/>
    </xf>
    <xf numFmtId="0" fontId="98" fillId="26" borderId="91" xfId="0" applyFont="1" applyFill="1" applyBorder="1" applyAlignment="1">
      <alignment horizontal="center" vertical="center" wrapText="1"/>
    </xf>
    <xf numFmtId="0" fontId="98" fillId="0" borderId="92" xfId="0" applyFont="1" applyBorder="1" applyAlignment="1">
      <alignment horizontal="center"/>
    </xf>
    <xf numFmtId="0" fontId="98" fillId="0" borderId="80" xfId="0" applyFont="1" applyBorder="1" applyAlignment="1">
      <alignment horizontal="center"/>
    </xf>
    <xf numFmtId="0" fontId="98" fillId="0" borderId="75" xfId="0" applyFont="1" applyBorder="1" applyAlignment="1">
      <alignment horizont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01" fillId="0" borderId="9" xfId="0" applyFont="1" applyBorder="1" applyAlignment="1">
      <alignment horizontal="center" vertical="center" wrapText="1"/>
    </xf>
    <xf numFmtId="0" fontId="100" fillId="27" borderId="85" xfId="0" applyFont="1" applyFill="1" applyBorder="1" applyAlignment="1">
      <alignment horizontal="center" vertical="center" wrapText="1"/>
    </xf>
    <xf numFmtId="0" fontId="100" fillId="27" borderId="21" xfId="0" applyFont="1" applyFill="1" applyBorder="1" applyAlignment="1">
      <alignment horizontal="center" vertical="center" wrapText="1"/>
    </xf>
    <xf numFmtId="0" fontId="100" fillId="27" borderId="8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62" fillId="0" borderId="45" xfId="0" applyFont="1" applyFill="1" applyBorder="1" applyAlignment="1">
      <alignment horizontal="center" vertical="center" wrapText="1"/>
    </xf>
    <xf numFmtId="0" fontId="62" fillId="0" borderId="93" xfId="0" applyFont="1" applyFill="1" applyBorder="1" applyAlignment="1">
      <alignment horizontal="center" vertical="center" wrapText="1"/>
    </xf>
    <xf numFmtId="0" fontId="62" fillId="0" borderId="46" xfId="0" applyFont="1" applyFill="1" applyBorder="1" applyAlignment="1">
      <alignment horizontal="center" vertical="center" wrapText="1"/>
    </xf>
    <xf numFmtId="0" fontId="62" fillId="0" borderId="5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41" xfId="0" applyFont="1" applyFill="1" applyBorder="1" applyAlignment="1">
      <alignment horizontal="center" vertical="center" wrapText="1"/>
    </xf>
    <xf numFmtId="0" fontId="62" fillId="0" borderId="34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35" xfId="0" applyFont="1" applyFill="1" applyBorder="1" applyAlignment="1">
      <alignment horizontal="center" vertical="center" wrapText="1"/>
    </xf>
    <xf numFmtId="0" fontId="60" fillId="27" borderId="15" xfId="0" applyFont="1" applyFill="1" applyBorder="1" applyAlignment="1">
      <alignment horizontal="center"/>
    </xf>
    <xf numFmtId="0" fontId="60" fillId="27" borderId="3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9" fillId="0" borderId="52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 wrapText="1"/>
    </xf>
    <xf numFmtId="0" fontId="3" fillId="0" borderId="94" xfId="104" applyFont="1" applyFill="1" applyBorder="1" applyAlignment="1">
      <alignment horizontal="center" vertical="center" wrapText="1"/>
      <protection/>
    </xf>
    <xf numFmtId="0" fontId="3" fillId="0" borderId="79" xfId="104" applyFont="1" applyFill="1" applyBorder="1" applyAlignment="1">
      <alignment horizontal="center" vertical="center" wrapText="1"/>
      <protection/>
    </xf>
    <xf numFmtId="0" fontId="3" fillId="0" borderId="95" xfId="104" applyFont="1" applyFill="1" applyBorder="1" applyAlignment="1">
      <alignment horizontal="center" vertical="center" wrapText="1"/>
      <protection/>
    </xf>
    <xf numFmtId="0" fontId="1" fillId="0" borderId="94" xfId="104" applyFont="1" applyFill="1" applyBorder="1" applyAlignment="1">
      <alignment horizontal="center" vertical="center" wrapText="1"/>
      <protection/>
    </xf>
    <xf numFmtId="0" fontId="1" fillId="0" borderId="79" xfId="104" applyFont="1" applyFill="1" applyBorder="1" applyAlignment="1">
      <alignment horizontal="center" vertical="center" wrapText="1"/>
      <protection/>
    </xf>
    <xf numFmtId="0" fontId="1" fillId="0" borderId="95" xfId="104" applyFont="1" applyFill="1" applyBorder="1" applyAlignment="1">
      <alignment horizontal="center" vertical="center" wrapText="1"/>
      <protection/>
    </xf>
    <xf numFmtId="0" fontId="1" fillId="0" borderId="17" xfId="104" applyFont="1" applyFill="1" applyBorder="1" applyAlignment="1">
      <alignment horizontal="center" vertical="center" wrapText="1"/>
      <protection/>
    </xf>
    <xf numFmtId="0" fontId="1" fillId="0" borderId="33" xfId="104" applyFont="1" applyFill="1" applyBorder="1" applyAlignment="1">
      <alignment horizontal="center" vertical="center" wrapText="1"/>
      <protection/>
    </xf>
    <xf numFmtId="0" fontId="3" fillId="0" borderId="32" xfId="104" applyFont="1" applyFill="1" applyBorder="1" applyAlignment="1">
      <alignment horizontal="center" vertical="center" wrapText="1"/>
      <protection/>
    </xf>
    <xf numFmtId="0" fontId="3" fillId="0" borderId="17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1" fillId="0" borderId="32" xfId="104" applyFont="1" applyFill="1" applyBorder="1" applyAlignment="1">
      <alignment horizontal="center" vertical="center" wrapText="1"/>
      <protection/>
    </xf>
    <xf numFmtId="0" fontId="1" fillId="0" borderId="96" xfId="104" applyFont="1" applyFill="1" applyBorder="1" applyAlignment="1">
      <alignment horizontal="center" vertical="center" wrapText="1"/>
      <protection/>
    </xf>
    <xf numFmtId="0" fontId="1" fillId="0" borderId="37" xfId="104" applyFont="1" applyFill="1" applyBorder="1" applyAlignment="1">
      <alignment horizontal="center" vertical="center" wrapText="1"/>
      <protection/>
    </xf>
    <xf numFmtId="0" fontId="1" fillId="0" borderId="97" xfId="104" applyFont="1" applyFill="1" applyBorder="1" applyAlignment="1">
      <alignment horizontal="center" vertical="center" wrapText="1"/>
      <protection/>
    </xf>
    <xf numFmtId="0" fontId="3" fillId="0" borderId="96" xfId="104" applyFont="1" applyFill="1" applyBorder="1" applyAlignment="1">
      <alignment horizontal="center" vertical="center" wrapText="1"/>
      <protection/>
    </xf>
    <xf numFmtId="0" fontId="3" fillId="0" borderId="37" xfId="104" applyFont="1" applyFill="1" applyBorder="1" applyAlignment="1">
      <alignment horizontal="center" vertical="center" wrapText="1"/>
      <protection/>
    </xf>
    <xf numFmtId="0" fontId="3" fillId="0" borderId="97" xfId="104" applyFont="1" applyFill="1" applyBorder="1" applyAlignment="1">
      <alignment horizontal="center" vertical="center" wrapText="1"/>
      <protection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9" fillId="27" borderId="49" xfId="104" applyFont="1" applyFill="1" applyBorder="1" applyAlignment="1">
      <alignment vertical="center" wrapText="1"/>
      <protection/>
    </xf>
    <xf numFmtId="0" fontId="9" fillId="27" borderId="50" xfId="104" applyFont="1" applyFill="1" applyBorder="1" applyAlignment="1">
      <alignment vertical="center" wrapText="1"/>
      <protection/>
    </xf>
    <xf numFmtId="220" fontId="9" fillId="27" borderId="50" xfId="53" applyNumberFormat="1" applyFont="1" applyFill="1" applyBorder="1" applyAlignment="1">
      <alignment horizontal="right" vertical="center" wrapText="1"/>
    </xf>
    <xf numFmtId="0" fontId="9" fillId="27" borderId="98" xfId="104" applyFont="1" applyFill="1" applyBorder="1" applyAlignment="1">
      <alignment vertical="center" wrapText="1"/>
      <protection/>
    </xf>
    <xf numFmtId="3" fontId="9" fillId="27" borderId="99" xfId="0" applyNumberFormat="1" applyFont="1" applyFill="1" applyBorder="1" applyAlignment="1">
      <alignment horizontal="center" vertical="center" wrapText="1"/>
    </xf>
  </cellXfs>
  <cellStyles count="141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te" xfId="106"/>
    <cellStyle name="Output" xfId="107"/>
    <cellStyle name="Output Amounts" xfId="108"/>
    <cellStyle name="Percent" xfId="109"/>
    <cellStyle name="Percent [2]" xfId="110"/>
    <cellStyle name="percentage difference" xfId="111"/>
    <cellStyle name="percentage difference one decimal" xfId="112"/>
    <cellStyle name="percentage difference zero decimal" xfId="113"/>
    <cellStyle name="Pevný" xfId="114"/>
    <cellStyle name="Presentation" xfId="115"/>
    <cellStyle name="Proj" xfId="116"/>
    <cellStyle name="Publication" xfId="117"/>
    <cellStyle name="STYL1 - Style1" xfId="118"/>
    <cellStyle name="Style 1" xfId="119"/>
    <cellStyle name="Text" xfId="120"/>
    <cellStyle name="Title" xfId="121"/>
    <cellStyle name="Total" xfId="122"/>
    <cellStyle name="Warning Text" xfId="123"/>
    <cellStyle name="WebAnchor1" xfId="124"/>
    <cellStyle name="WebAnchor2" xfId="125"/>
    <cellStyle name="WebAnchor3" xfId="126"/>
    <cellStyle name="WebAnchor4" xfId="127"/>
    <cellStyle name="WebAnchor5" xfId="128"/>
    <cellStyle name="WebAnchor6" xfId="129"/>
    <cellStyle name="WebAnchor7" xfId="130"/>
    <cellStyle name="Webexclude" xfId="131"/>
    <cellStyle name="WebFN" xfId="132"/>
    <cellStyle name="WebFN1" xfId="133"/>
    <cellStyle name="WebFN2" xfId="134"/>
    <cellStyle name="WebFN3" xfId="135"/>
    <cellStyle name="WebFN4" xfId="136"/>
    <cellStyle name="WebHR" xfId="137"/>
    <cellStyle name="WebIndent1" xfId="138"/>
    <cellStyle name="WebIndent1wFN3" xfId="139"/>
    <cellStyle name="WebIndent2" xfId="140"/>
    <cellStyle name="WebNoBR" xfId="141"/>
    <cellStyle name="Záhlaví 1" xfId="142"/>
    <cellStyle name="Záhlaví 2" xfId="143"/>
    <cellStyle name="zero" xfId="144"/>
    <cellStyle name="ДАТА" xfId="145"/>
    <cellStyle name="ДЕНЕЖНЫЙ_BOPENGC" xfId="146"/>
    <cellStyle name="ЗАГОЛОВОК1" xfId="147"/>
    <cellStyle name="ЗАГОЛОВОК2" xfId="148"/>
    <cellStyle name="ИТОГОВЫЙ" xfId="149"/>
    <cellStyle name="Обычный_BOPENGC" xfId="150"/>
    <cellStyle name="ПРОЦЕНТНЫЙ_BOPENGC" xfId="151"/>
    <cellStyle name="ТЕКСТ" xfId="152"/>
    <cellStyle name="ФИКСИРОВАННЫЙ" xfId="153"/>
    <cellStyle name="ФИНАНСОВЫЙ_BOPENGC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externalLink" Target="externalLinks/externalLink55.xml" /><Relationship Id="rId6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_data\Redi\redi\2005\2005%20buletini%20Korrik%202006\Sample%20Buletini%202005%20Prill_2006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nela.Bejte\AppData\Local\Microsoft\Windows\INetCache\Content.Outlook\TSRFUS7M\Evidenca%20Mujore%202017%20(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JANAR 2017"/>
      <sheetName val="SHKURT 2017"/>
      <sheetName val="MARS 2017"/>
      <sheetName val="PRILL 2017"/>
      <sheetName val="MAJ 2017"/>
      <sheetName val="Qershor 2017"/>
      <sheetName val="Korrik 2017"/>
      <sheetName val="Gusht 2017"/>
      <sheetName val="shtator 2017"/>
      <sheetName val="Tetor 2017"/>
      <sheetName val="Nentor"/>
      <sheetName val="Dhjetor 2017"/>
      <sheetName val="Janar 2018"/>
      <sheetName val="shkurt 2"/>
      <sheetName val="Mars 2018"/>
      <sheetName val="Prill 2018"/>
      <sheetName val="Maj 2018"/>
      <sheetName val="Qershor 2018"/>
      <sheetName val="kORRIK 2018"/>
      <sheetName val="GUSHT 2018"/>
      <sheetName val="Sheet2"/>
      <sheetName val="ndryshime"/>
      <sheetName val="Chart1"/>
      <sheetName val="tetor"/>
      <sheetName val="Nentor 2018"/>
      <sheetName val="SHTATOR 2018"/>
      <sheetName val="TETOR 2018"/>
      <sheetName val="NENTOR 20181"/>
      <sheetName val="dhjetor 2018"/>
      <sheetName val="janar 2019"/>
      <sheetName val="Sheet1"/>
      <sheetName val="Sheet4"/>
      <sheetName val="Sheet3"/>
    </sheetNames>
    <sheetDataSet>
      <sheetData sheetId="28">
        <row r="7">
          <cell r="D7">
            <v>30500000</v>
          </cell>
          <cell r="E7">
            <v>30412885</v>
          </cell>
        </row>
        <row r="12">
          <cell r="D12">
            <v>4690000</v>
          </cell>
          <cell r="E12">
            <v>4554086</v>
          </cell>
        </row>
        <row r="16">
          <cell r="D16">
            <v>43810000</v>
          </cell>
          <cell r="E16">
            <v>37554791</v>
          </cell>
        </row>
        <row r="61">
          <cell r="D61">
            <v>7400000</v>
          </cell>
          <cell r="E61">
            <v>7240851</v>
          </cell>
        </row>
        <row r="65">
          <cell r="D65">
            <v>86400000</v>
          </cell>
          <cell r="E65">
            <v>79762613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12.00390625" style="0" customWidth="1"/>
    <col min="2" max="2" width="26.57421875" style="0" customWidth="1"/>
    <col min="3" max="3" width="14.00390625" style="0" customWidth="1"/>
    <col min="4" max="4" width="10.28125" style="15" customWidth="1"/>
    <col min="5" max="6" width="12.28125" style="15" customWidth="1"/>
    <col min="7" max="7" width="18.140625" style="15" customWidth="1"/>
    <col min="8" max="8" width="18.28125" style="15" customWidth="1"/>
    <col min="9" max="9" width="15.00390625" style="15" customWidth="1"/>
  </cols>
  <sheetData>
    <row r="2" spans="1:9" s="14" customFormat="1" ht="15.75">
      <c r="A2" s="265" t="s">
        <v>132</v>
      </c>
      <c r="D2" s="19"/>
      <c r="E2" s="19"/>
      <c r="F2" s="19"/>
      <c r="G2" s="19" t="s">
        <v>166</v>
      </c>
      <c r="H2" s="19"/>
      <c r="I2" s="19"/>
    </row>
    <row r="3" spans="1:10" ht="15.75">
      <c r="A3" s="266"/>
      <c r="B3" s="267"/>
      <c r="C3" s="267"/>
      <c r="D3" s="268"/>
      <c r="E3" s="268"/>
      <c r="F3" s="268"/>
      <c r="G3" s="268"/>
      <c r="H3" s="268"/>
      <c r="I3" s="268"/>
      <c r="J3" s="267"/>
    </row>
    <row r="4" spans="1:10" ht="13.5" thickBot="1">
      <c r="A4" s="267"/>
      <c r="B4" s="267"/>
      <c r="C4" s="267"/>
      <c r="D4" s="268"/>
      <c r="E4" s="268"/>
      <c r="F4" s="268"/>
      <c r="H4" s="268"/>
      <c r="I4" s="269" t="s">
        <v>54</v>
      </c>
      <c r="J4" s="267"/>
    </row>
    <row r="5" spans="1:10" ht="12.75">
      <c r="A5" s="270"/>
      <c r="B5" s="271"/>
      <c r="C5" s="271"/>
      <c r="D5" s="272"/>
      <c r="E5" s="272"/>
      <c r="F5" s="272"/>
      <c r="G5" s="272"/>
      <c r="H5" s="272"/>
      <c r="I5" s="273"/>
      <c r="J5" s="267"/>
    </row>
    <row r="6" spans="1:10" ht="12.75">
      <c r="A6" s="274" t="s">
        <v>27</v>
      </c>
      <c r="B6" s="306" t="s">
        <v>133</v>
      </c>
      <c r="C6" s="308"/>
      <c r="D6" s="308"/>
      <c r="E6" s="308"/>
      <c r="F6" s="307"/>
      <c r="G6" s="8" t="s">
        <v>28</v>
      </c>
      <c r="H6" s="309">
        <v>14</v>
      </c>
      <c r="I6" s="310"/>
      <c r="J6" s="267"/>
    </row>
    <row r="7" spans="1:10" ht="12.75">
      <c r="A7" s="275"/>
      <c r="B7" s="276"/>
      <c r="C7" s="276"/>
      <c r="D7" s="12"/>
      <c r="E7" s="12"/>
      <c r="F7" s="12"/>
      <c r="G7" s="12"/>
      <c r="H7" s="277"/>
      <c r="I7" s="278"/>
      <c r="J7" s="267"/>
    </row>
    <row r="8" spans="1:10" ht="12.75">
      <c r="A8" s="311" t="s">
        <v>134</v>
      </c>
      <c r="B8" s="312"/>
      <c r="C8" s="317" t="s">
        <v>154</v>
      </c>
      <c r="D8" s="318"/>
      <c r="E8" s="318"/>
      <c r="F8" s="318"/>
      <c r="G8" s="318"/>
      <c r="H8" s="318"/>
      <c r="I8" s="319"/>
      <c r="J8" s="267"/>
    </row>
    <row r="9" spans="1:10" ht="12.75">
      <c r="A9" s="313"/>
      <c r="B9" s="314"/>
      <c r="C9" s="13" t="s">
        <v>2</v>
      </c>
      <c r="D9" s="13" t="s">
        <v>3</v>
      </c>
      <c r="E9" s="13" t="s">
        <v>4</v>
      </c>
      <c r="F9" s="13" t="s">
        <v>5</v>
      </c>
      <c r="G9" s="13" t="s">
        <v>38</v>
      </c>
      <c r="H9" s="13" t="s">
        <v>79</v>
      </c>
      <c r="I9" s="279" t="s">
        <v>80</v>
      </c>
      <c r="J9" s="267"/>
    </row>
    <row r="10" spans="1:10" ht="18.75" customHeight="1">
      <c r="A10" s="315"/>
      <c r="B10" s="316"/>
      <c r="C10" s="10" t="s">
        <v>6</v>
      </c>
      <c r="D10" s="10" t="s">
        <v>29</v>
      </c>
      <c r="E10" s="10" t="s">
        <v>53</v>
      </c>
      <c r="F10" s="10" t="s">
        <v>53</v>
      </c>
      <c r="G10" s="10" t="s">
        <v>53</v>
      </c>
      <c r="H10" s="10" t="s">
        <v>6</v>
      </c>
      <c r="I10" s="320" t="s">
        <v>7</v>
      </c>
      <c r="J10" s="267"/>
    </row>
    <row r="11" spans="1:10" ht="33.75">
      <c r="A11" s="280" t="s">
        <v>135</v>
      </c>
      <c r="B11" s="281" t="s">
        <v>55</v>
      </c>
      <c r="C11" s="11" t="s">
        <v>136</v>
      </c>
      <c r="D11" s="11" t="s">
        <v>137</v>
      </c>
      <c r="E11" s="11" t="s">
        <v>138</v>
      </c>
      <c r="F11" s="11" t="s">
        <v>139</v>
      </c>
      <c r="G11" s="11" t="s">
        <v>167</v>
      </c>
      <c r="H11" s="11" t="s">
        <v>168</v>
      </c>
      <c r="I11" s="321"/>
      <c r="J11" s="267"/>
    </row>
    <row r="12" spans="1:10" ht="12.75">
      <c r="A12" s="282" t="s">
        <v>140</v>
      </c>
      <c r="B12" s="283" t="s">
        <v>155</v>
      </c>
      <c r="C12" s="284">
        <v>96436.877</v>
      </c>
      <c r="D12" s="284">
        <v>89000</v>
      </c>
      <c r="E12" s="284">
        <f>D12</f>
        <v>89000</v>
      </c>
      <c r="F12" s="284">
        <f>'[55]dhjetor 2018'!$D$65/1000</f>
        <v>86400</v>
      </c>
      <c r="G12" s="284">
        <f>'[55]dhjetor 2018'!$D$65/1000</f>
        <v>86400</v>
      </c>
      <c r="H12" s="284">
        <f>'[55]dhjetor 2018'!$E$65/1000</f>
        <v>79762.613</v>
      </c>
      <c r="I12" s="285">
        <f>H12-G12</f>
        <v>-6637.387000000002</v>
      </c>
      <c r="J12" s="267"/>
    </row>
    <row r="13" spans="1:10" ht="12.75">
      <c r="A13" s="282" t="s">
        <v>141</v>
      </c>
      <c r="B13" s="283" t="s">
        <v>142</v>
      </c>
      <c r="C13" s="284">
        <v>0</v>
      </c>
      <c r="D13" s="284">
        <v>0</v>
      </c>
      <c r="E13" s="284">
        <v>0</v>
      </c>
      <c r="F13" s="284">
        <v>0</v>
      </c>
      <c r="G13" s="284">
        <v>0</v>
      </c>
      <c r="H13" s="284">
        <v>0</v>
      </c>
      <c r="I13" s="285">
        <f>H13-G13</f>
        <v>0</v>
      </c>
      <c r="J13" s="267"/>
    </row>
    <row r="14" spans="1:10" ht="12.75">
      <c r="A14" s="282" t="s">
        <v>143</v>
      </c>
      <c r="B14" s="283" t="s">
        <v>144</v>
      </c>
      <c r="C14" s="284">
        <v>0</v>
      </c>
      <c r="D14" s="284">
        <v>0</v>
      </c>
      <c r="E14" s="284">
        <v>0</v>
      </c>
      <c r="F14" s="284">
        <v>0</v>
      </c>
      <c r="G14" s="284">
        <v>0</v>
      </c>
      <c r="H14" s="284">
        <v>0</v>
      </c>
      <c r="I14" s="285">
        <f>H14-G14</f>
        <v>0</v>
      </c>
      <c r="J14" s="267"/>
    </row>
    <row r="15" spans="1:10" ht="12.75">
      <c r="A15" s="282" t="s">
        <v>145</v>
      </c>
      <c r="B15" s="283" t="s">
        <v>146</v>
      </c>
      <c r="C15" s="284">
        <v>0</v>
      </c>
      <c r="D15" s="284">
        <v>0</v>
      </c>
      <c r="E15" s="284">
        <v>0</v>
      </c>
      <c r="F15" s="284">
        <v>0</v>
      </c>
      <c r="G15" s="284">
        <v>0</v>
      </c>
      <c r="H15" s="284">
        <v>0</v>
      </c>
      <c r="I15" s="285">
        <f>H15-G15</f>
        <v>0</v>
      </c>
      <c r="J15" s="267"/>
    </row>
    <row r="16" spans="1:10" ht="12.75">
      <c r="A16" s="282" t="s">
        <v>147</v>
      </c>
      <c r="B16" s="283" t="s">
        <v>148</v>
      </c>
      <c r="C16" s="284">
        <v>0</v>
      </c>
      <c r="D16" s="284">
        <v>0</v>
      </c>
      <c r="E16" s="284">
        <v>0</v>
      </c>
      <c r="F16" s="284">
        <v>0</v>
      </c>
      <c r="G16" s="284">
        <v>0</v>
      </c>
      <c r="H16" s="284">
        <v>0</v>
      </c>
      <c r="I16" s="285">
        <f>H16-G16</f>
        <v>0</v>
      </c>
      <c r="J16" s="267"/>
    </row>
    <row r="17" spans="1:10" ht="13.5" thickBot="1">
      <c r="A17" s="282" t="s">
        <v>149</v>
      </c>
      <c r="B17" s="283" t="s">
        <v>150</v>
      </c>
      <c r="C17" s="284"/>
      <c r="D17" s="284"/>
      <c r="E17" s="284"/>
      <c r="F17" s="284"/>
      <c r="G17" s="284"/>
      <c r="H17" s="284"/>
      <c r="I17" s="285"/>
      <c r="J17" s="267"/>
    </row>
    <row r="18" spans="1:10" ht="14.25" customHeight="1" thickBot="1">
      <c r="A18" s="322" t="s">
        <v>151</v>
      </c>
      <c r="B18" s="323"/>
      <c r="C18" s="286">
        <f aca="true" t="shared" si="0" ref="C18:I18">SUM(C12:C17)</f>
        <v>96436.877</v>
      </c>
      <c r="D18" s="286">
        <f t="shared" si="0"/>
        <v>89000</v>
      </c>
      <c r="E18" s="286">
        <f t="shared" si="0"/>
        <v>89000</v>
      </c>
      <c r="F18" s="286">
        <f t="shared" si="0"/>
        <v>86400</v>
      </c>
      <c r="G18" s="286">
        <f t="shared" si="0"/>
        <v>86400</v>
      </c>
      <c r="H18" s="286">
        <f t="shared" si="0"/>
        <v>79762.613</v>
      </c>
      <c r="I18" s="287">
        <f t="shared" si="0"/>
        <v>-6637.387000000002</v>
      </c>
      <c r="J18" s="267"/>
    </row>
    <row r="19" spans="1:10" ht="15" customHeight="1" thickBot="1">
      <c r="A19" s="296" t="s">
        <v>152</v>
      </c>
      <c r="B19" s="297"/>
      <c r="C19" s="288"/>
      <c r="D19" s="288"/>
      <c r="E19" s="288"/>
      <c r="F19" s="288"/>
      <c r="G19" s="288"/>
      <c r="H19" s="289"/>
      <c r="I19" s="290"/>
      <c r="J19" s="267"/>
    </row>
    <row r="20" spans="1:10" s="59" customFormat="1" ht="13.5" thickBot="1">
      <c r="A20" s="298" t="s">
        <v>153</v>
      </c>
      <c r="B20" s="299"/>
      <c r="C20" s="291">
        <f aca="true" t="shared" si="1" ref="C20:H20">C18+C19</f>
        <v>96436.877</v>
      </c>
      <c r="D20" s="291">
        <f t="shared" si="1"/>
        <v>89000</v>
      </c>
      <c r="E20" s="291">
        <f t="shared" si="1"/>
        <v>89000</v>
      </c>
      <c r="F20" s="291">
        <f t="shared" si="1"/>
        <v>86400</v>
      </c>
      <c r="G20" s="291">
        <f t="shared" si="1"/>
        <v>86400</v>
      </c>
      <c r="H20" s="291">
        <f t="shared" si="1"/>
        <v>79762.613</v>
      </c>
      <c r="I20" s="292"/>
      <c r="J20" s="58"/>
    </row>
    <row r="21" spans="1:10" ht="12.75">
      <c r="A21" s="267"/>
      <c r="B21" s="267"/>
      <c r="C21" s="267"/>
      <c r="D21" s="268"/>
      <c r="E21" s="268"/>
      <c r="F21" s="268"/>
      <c r="G21" s="268"/>
      <c r="H21" s="268"/>
      <c r="I21" s="268"/>
      <c r="J21" s="267"/>
    </row>
    <row r="22" spans="1:10" ht="12.75">
      <c r="A22" s="267"/>
      <c r="B22" s="267"/>
      <c r="C22" s="267"/>
      <c r="D22" s="268"/>
      <c r="E22" s="268"/>
      <c r="F22" s="268"/>
      <c r="G22" s="268"/>
      <c r="H22" s="268"/>
      <c r="I22" s="268"/>
      <c r="J22" s="267"/>
    </row>
    <row r="23" spans="1:10" ht="12.75">
      <c r="A23" s="267"/>
      <c r="B23" s="267"/>
      <c r="C23" s="267"/>
      <c r="D23" s="268"/>
      <c r="E23" s="268"/>
      <c r="F23" s="268"/>
      <c r="G23" s="268"/>
      <c r="H23" s="268"/>
      <c r="I23" s="268"/>
      <c r="J23" s="267"/>
    </row>
    <row r="24" spans="1:10" ht="12.75" customHeight="1">
      <c r="A24" s="293"/>
      <c r="B24" s="300" t="s">
        <v>24</v>
      </c>
      <c r="C24" s="301"/>
      <c r="D24" s="26" t="s">
        <v>8</v>
      </c>
      <c r="E24" s="306"/>
      <c r="F24" s="307"/>
      <c r="G24" s="268"/>
      <c r="H24" s="268"/>
      <c r="I24" s="268"/>
      <c r="J24" s="267"/>
    </row>
    <row r="25" spans="1:10" ht="12.75">
      <c r="A25" s="293"/>
      <c r="B25" s="302"/>
      <c r="C25" s="303"/>
      <c r="D25" s="26" t="s">
        <v>25</v>
      </c>
      <c r="E25" s="306"/>
      <c r="F25" s="307"/>
      <c r="G25" s="268"/>
      <c r="H25" s="268"/>
      <c r="I25" s="268"/>
      <c r="J25" s="267"/>
    </row>
    <row r="26" spans="1:10" ht="17.25" customHeight="1">
      <c r="A26" s="293"/>
      <c r="B26" s="304"/>
      <c r="C26" s="305"/>
      <c r="D26" s="26" t="s">
        <v>26</v>
      </c>
      <c r="E26" s="306" t="s">
        <v>183</v>
      </c>
      <c r="F26" s="307"/>
      <c r="G26" s="268"/>
      <c r="H26" s="268"/>
      <c r="I26" s="268"/>
      <c r="J26" s="267"/>
    </row>
    <row r="27" spans="1:10" ht="12.75">
      <c r="A27" s="267"/>
      <c r="B27" s="267"/>
      <c r="C27" s="267"/>
      <c r="D27" s="268"/>
      <c r="E27" s="268"/>
      <c r="F27" s="268"/>
      <c r="G27" s="268"/>
      <c r="H27" s="268"/>
      <c r="I27" s="268"/>
      <c r="J27" s="267"/>
    </row>
  </sheetData>
  <sheetProtection/>
  <mergeCells count="12">
    <mergeCell ref="B6:F6"/>
    <mergeCell ref="H6:I6"/>
    <mergeCell ref="A8:B10"/>
    <mergeCell ref="C8:I8"/>
    <mergeCell ref="I10:I11"/>
    <mergeCell ref="A18:B18"/>
    <mergeCell ref="A19:B19"/>
    <mergeCell ref="A20:B20"/>
    <mergeCell ref="B24:C26"/>
    <mergeCell ref="E24:F24"/>
    <mergeCell ref="E25:F25"/>
    <mergeCell ref="E26:F26"/>
  </mergeCells>
  <printOptions/>
  <pageMargins left="0.4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1"/>
  <sheetViews>
    <sheetView zoomScalePageLayoutView="0" workbookViewId="0" topLeftCell="A1">
      <selection activeCell="F32" sqref="F32:G32"/>
    </sheetView>
  </sheetViews>
  <sheetFormatPr defaultColWidth="9.140625" defaultRowHeight="12.75"/>
  <cols>
    <col min="1" max="1" width="11.7109375" style="15" customWidth="1"/>
    <col min="2" max="2" width="39.57421875" style="0" customWidth="1"/>
    <col min="3" max="3" width="12.140625" style="0" customWidth="1"/>
    <col min="4" max="4" width="13.57421875" style="15" customWidth="1"/>
    <col min="5" max="5" width="13.28125" style="15" customWidth="1"/>
    <col min="6" max="6" width="15.00390625" style="15" customWidth="1"/>
    <col min="7" max="7" width="18.57421875" style="15" customWidth="1"/>
    <col min="8" max="8" width="19.28125" style="15" customWidth="1"/>
    <col min="9" max="9" width="13.140625" style="44" customWidth="1"/>
  </cols>
  <sheetData>
    <row r="2" spans="1:9" s="14" customFormat="1" ht="15.75">
      <c r="A2" s="64" t="s">
        <v>87</v>
      </c>
      <c r="D2" s="19"/>
      <c r="E2" s="19"/>
      <c r="F2" s="19"/>
      <c r="G2" s="19"/>
      <c r="H2" s="19"/>
      <c r="I2" s="36"/>
    </row>
    <row r="3" spans="1:10" ht="13.5" thickBot="1">
      <c r="A3" s="16"/>
      <c r="B3" s="1"/>
      <c r="C3" s="1"/>
      <c r="D3" s="16"/>
      <c r="E3" s="16"/>
      <c r="F3" s="24"/>
      <c r="G3" s="25"/>
      <c r="H3" s="20"/>
      <c r="I3" s="37" t="s">
        <v>54</v>
      </c>
      <c r="J3" s="2"/>
    </row>
    <row r="4" spans="1:10" s="32" customFormat="1" ht="12.75">
      <c r="A4" s="27"/>
      <c r="B4" s="9"/>
      <c r="C4" s="9"/>
      <c r="D4" s="28"/>
      <c r="E4" s="28"/>
      <c r="F4" s="29"/>
      <c r="G4" s="29"/>
      <c r="H4" s="30"/>
      <c r="I4" s="38"/>
      <c r="J4" s="31"/>
    </row>
    <row r="5" spans="1:10" ht="12.75">
      <c r="A5" s="17" t="s">
        <v>27</v>
      </c>
      <c r="B5" s="65" t="s">
        <v>99</v>
      </c>
      <c r="C5" s="135"/>
      <c r="D5" s="135"/>
      <c r="E5" s="135"/>
      <c r="F5" s="135"/>
      <c r="G5" s="136"/>
      <c r="H5" s="8" t="s">
        <v>28</v>
      </c>
      <c r="I5" s="53" t="s">
        <v>100</v>
      </c>
      <c r="J5" s="2"/>
    </row>
    <row r="6" spans="1:10" ht="12.75">
      <c r="A6" s="17" t="s">
        <v>1</v>
      </c>
      <c r="B6" s="65" t="s">
        <v>109</v>
      </c>
      <c r="C6" s="137"/>
      <c r="D6" s="137"/>
      <c r="E6" s="137"/>
      <c r="F6" s="137"/>
      <c r="G6" s="138"/>
      <c r="H6" s="8" t="s">
        <v>56</v>
      </c>
      <c r="I6" s="53" t="s">
        <v>111</v>
      </c>
      <c r="J6" s="2"/>
    </row>
    <row r="7" spans="1:10" s="47" customFormat="1" ht="12.75">
      <c r="A7" s="312" t="s">
        <v>88</v>
      </c>
      <c r="B7" s="333" t="s">
        <v>55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38</v>
      </c>
      <c r="H7" s="13" t="s">
        <v>79</v>
      </c>
      <c r="I7" s="39" t="s">
        <v>80</v>
      </c>
      <c r="J7" s="46"/>
    </row>
    <row r="8" spans="1:10" s="49" customFormat="1" ht="12.75">
      <c r="A8" s="314"/>
      <c r="B8" s="334"/>
      <c r="C8" s="10" t="s">
        <v>6</v>
      </c>
      <c r="D8" s="10" t="s">
        <v>29</v>
      </c>
      <c r="E8" s="10" t="s">
        <v>53</v>
      </c>
      <c r="F8" s="10" t="s">
        <v>53</v>
      </c>
      <c r="G8" s="10" t="s">
        <v>53</v>
      </c>
      <c r="H8" s="10" t="s">
        <v>6</v>
      </c>
      <c r="I8" s="327" t="s">
        <v>7</v>
      </c>
      <c r="J8" s="48"/>
    </row>
    <row r="9" spans="1:10" s="49" customFormat="1" ht="33.75">
      <c r="A9" s="316"/>
      <c r="B9" s="335"/>
      <c r="C9" s="11" t="s">
        <v>119</v>
      </c>
      <c r="D9" s="11" t="s">
        <v>120</v>
      </c>
      <c r="E9" s="11" t="s">
        <v>121</v>
      </c>
      <c r="F9" s="11" t="s">
        <v>122</v>
      </c>
      <c r="G9" s="11" t="s">
        <v>169</v>
      </c>
      <c r="H9" s="11" t="s">
        <v>168</v>
      </c>
      <c r="I9" s="328"/>
      <c r="J9" s="48"/>
    </row>
    <row r="10" spans="1:11" ht="12.75">
      <c r="A10" s="18">
        <v>600</v>
      </c>
      <c r="B10" s="4" t="s">
        <v>9</v>
      </c>
      <c r="C10" s="50">
        <v>33277.357</v>
      </c>
      <c r="D10" s="50">
        <v>33000</v>
      </c>
      <c r="E10" s="50">
        <v>33000</v>
      </c>
      <c r="F10" s="50">
        <f>'[55]dhjetor 2018'!$D$7/1000</f>
        <v>30500</v>
      </c>
      <c r="G10" s="50">
        <f>F10</f>
        <v>30500</v>
      </c>
      <c r="H10" s="294">
        <f>'[55]dhjetor 2018'!$E$7/1000</f>
        <v>30412.885</v>
      </c>
      <c r="I10" s="35">
        <f>H10-G10</f>
        <v>-87.1150000000016</v>
      </c>
      <c r="J10" s="2"/>
      <c r="K10" s="142"/>
    </row>
    <row r="11" spans="1:11" ht="12.75">
      <c r="A11" s="18">
        <v>601</v>
      </c>
      <c r="B11" s="4" t="s">
        <v>10</v>
      </c>
      <c r="C11" s="50">
        <v>5478.734</v>
      </c>
      <c r="D11" s="50">
        <v>6000</v>
      </c>
      <c r="E11" s="50">
        <v>6000</v>
      </c>
      <c r="F11" s="50">
        <f>'[55]dhjetor 2018'!$D$12/1000</f>
        <v>4690</v>
      </c>
      <c r="G11" s="50">
        <f>F11</f>
        <v>4690</v>
      </c>
      <c r="H11" s="294">
        <f>'[55]dhjetor 2018'!$E$12/1000</f>
        <v>4554.086</v>
      </c>
      <c r="I11" s="35">
        <f aca="true" t="shared" si="0" ref="I11:I16">H11-G11</f>
        <v>-135.91399999999976</v>
      </c>
      <c r="J11" s="2"/>
      <c r="K11" s="142"/>
    </row>
    <row r="12" spans="1:11" ht="12.75">
      <c r="A12" s="18">
        <v>602</v>
      </c>
      <c r="B12" s="4" t="s">
        <v>11</v>
      </c>
      <c r="C12" s="50">
        <v>36692.869</v>
      </c>
      <c r="D12" s="50">
        <v>40000</v>
      </c>
      <c r="E12" s="50">
        <v>40000</v>
      </c>
      <c r="F12" s="50">
        <f>'[55]dhjetor 2018'!$D$16/1000</f>
        <v>43810</v>
      </c>
      <c r="G12" s="50">
        <f>F12</f>
        <v>43810</v>
      </c>
      <c r="H12" s="295">
        <f>'[55]dhjetor 2018'!$E$16/1000</f>
        <v>37554.791</v>
      </c>
      <c r="I12" s="35">
        <f t="shared" si="0"/>
        <v>-6255.209000000003</v>
      </c>
      <c r="J12" s="2"/>
      <c r="K12" s="142"/>
    </row>
    <row r="13" spans="1:11" ht="12.75">
      <c r="A13" s="18">
        <v>603</v>
      </c>
      <c r="B13" s="4" t="s">
        <v>12</v>
      </c>
      <c r="C13" s="50"/>
      <c r="D13" s="50"/>
      <c r="E13" s="50"/>
      <c r="F13" s="50"/>
      <c r="G13" s="50"/>
      <c r="H13" s="50"/>
      <c r="I13" s="35">
        <f t="shared" si="0"/>
        <v>0</v>
      </c>
      <c r="J13" s="2"/>
      <c r="K13" s="142"/>
    </row>
    <row r="14" spans="1:11" ht="12.75">
      <c r="A14" s="18">
        <v>604</v>
      </c>
      <c r="B14" s="4" t="s">
        <v>13</v>
      </c>
      <c r="C14" s="50"/>
      <c r="D14" s="50"/>
      <c r="E14" s="50"/>
      <c r="F14" s="50"/>
      <c r="G14" s="50"/>
      <c r="H14" s="50"/>
      <c r="I14" s="35">
        <f t="shared" si="0"/>
        <v>0</v>
      </c>
      <c r="J14" s="2"/>
      <c r="K14" s="142"/>
    </row>
    <row r="15" spans="1:11" ht="12.75">
      <c r="A15" s="18">
        <v>605</v>
      </c>
      <c r="B15" s="4" t="s">
        <v>14</v>
      </c>
      <c r="C15" s="50"/>
      <c r="D15" s="50"/>
      <c r="E15" s="50"/>
      <c r="F15" s="50"/>
      <c r="G15" s="50"/>
      <c r="H15" s="50"/>
      <c r="I15" s="35">
        <f t="shared" si="0"/>
        <v>0</v>
      </c>
      <c r="J15" s="2"/>
      <c r="K15" s="142"/>
    </row>
    <row r="16" spans="1:11" ht="12.75">
      <c r="A16" s="18">
        <v>606</v>
      </c>
      <c r="B16" s="4" t="s">
        <v>15</v>
      </c>
      <c r="C16" s="50">
        <v>86.2</v>
      </c>
      <c r="D16" s="50"/>
      <c r="E16" s="50"/>
      <c r="F16" s="50"/>
      <c r="G16" s="50"/>
      <c r="H16" s="50"/>
      <c r="I16" s="35">
        <f t="shared" si="0"/>
        <v>0</v>
      </c>
      <c r="J16" s="2"/>
      <c r="K16" s="142"/>
    </row>
    <row r="17" spans="1:12" s="59" customFormat="1" ht="12.75">
      <c r="A17" s="54" t="s">
        <v>16</v>
      </c>
      <c r="B17" s="61" t="s">
        <v>17</v>
      </c>
      <c r="C17" s="62">
        <f>SUM(C10:C16)</f>
        <v>75535.15999999999</v>
      </c>
      <c r="D17" s="62">
        <f aca="true" t="shared" si="1" ref="D17:I17">SUM(D10:D16)</f>
        <v>79000</v>
      </c>
      <c r="E17" s="62">
        <f t="shared" si="1"/>
        <v>79000</v>
      </c>
      <c r="F17" s="62">
        <f t="shared" si="1"/>
        <v>79000</v>
      </c>
      <c r="G17" s="62">
        <f t="shared" si="1"/>
        <v>79000</v>
      </c>
      <c r="H17" s="62">
        <f t="shared" si="1"/>
        <v>72521.76199999999</v>
      </c>
      <c r="I17" s="63">
        <f t="shared" si="1"/>
        <v>-6478.238000000004</v>
      </c>
      <c r="J17" s="58"/>
      <c r="K17" s="142"/>
      <c r="L17" s="143"/>
    </row>
    <row r="18" spans="1:11" ht="12.75">
      <c r="A18" s="18">
        <v>230</v>
      </c>
      <c r="B18" s="4" t="s">
        <v>18</v>
      </c>
      <c r="C18" s="50"/>
      <c r="D18" s="50"/>
      <c r="E18" s="50"/>
      <c r="F18" s="50"/>
      <c r="G18" s="50"/>
      <c r="H18" s="50"/>
      <c r="I18" s="35">
        <f>H18-G18</f>
        <v>0</v>
      </c>
      <c r="J18" s="2"/>
      <c r="K18" s="142"/>
    </row>
    <row r="19" spans="1:11" ht="12.75">
      <c r="A19" s="18">
        <v>231</v>
      </c>
      <c r="B19" s="4" t="s">
        <v>19</v>
      </c>
      <c r="C19" s="50">
        <v>20901.717</v>
      </c>
      <c r="D19" s="50">
        <v>10000</v>
      </c>
      <c r="E19" s="50">
        <f>D19</f>
        <v>10000</v>
      </c>
      <c r="F19" s="50">
        <f>'[55]dhjetor 2018'!$D$61/1000</f>
        <v>7400</v>
      </c>
      <c r="G19" s="50">
        <f>F19</f>
        <v>7400</v>
      </c>
      <c r="H19" s="263">
        <f>'[55]dhjetor 2018'!$E$61/1000</f>
        <v>7240.851</v>
      </c>
      <c r="I19" s="35">
        <f>H19-G19</f>
        <v>-159.14900000000034</v>
      </c>
      <c r="J19" s="2"/>
      <c r="K19" s="142"/>
    </row>
    <row r="20" spans="1:11" ht="12.75">
      <c r="A20" s="18">
        <v>232</v>
      </c>
      <c r="B20" s="4" t="s">
        <v>20</v>
      </c>
      <c r="C20" s="50"/>
      <c r="D20" s="50"/>
      <c r="E20" s="50"/>
      <c r="F20" s="50"/>
      <c r="G20" s="50"/>
      <c r="H20" s="50"/>
      <c r="I20" s="35">
        <f>H20-G20</f>
        <v>0</v>
      </c>
      <c r="J20" s="2"/>
      <c r="K20" s="142"/>
    </row>
    <row r="21" spans="1:11" ht="12.75">
      <c r="A21" s="33" t="s">
        <v>21</v>
      </c>
      <c r="B21" s="45" t="s">
        <v>39</v>
      </c>
      <c r="C21" s="34">
        <f>SUM(C18:C20)</f>
        <v>20901.717</v>
      </c>
      <c r="D21" s="34">
        <f aca="true" t="shared" si="2" ref="D21:I21">SUM(D18:D20)</f>
        <v>10000</v>
      </c>
      <c r="E21" s="34">
        <f t="shared" si="2"/>
        <v>10000</v>
      </c>
      <c r="F21" s="34">
        <f t="shared" si="2"/>
        <v>7400</v>
      </c>
      <c r="G21" s="34">
        <f t="shared" si="2"/>
        <v>7400</v>
      </c>
      <c r="H21" s="34">
        <f t="shared" si="2"/>
        <v>7240.851</v>
      </c>
      <c r="I21" s="40">
        <f t="shared" si="2"/>
        <v>-159.14900000000034</v>
      </c>
      <c r="J21" s="2"/>
      <c r="K21" s="142"/>
    </row>
    <row r="22" spans="1:12" ht="12.75">
      <c r="A22" s="18">
        <v>230</v>
      </c>
      <c r="B22" s="4" t="s">
        <v>18</v>
      </c>
      <c r="C22" s="51"/>
      <c r="D22" s="51"/>
      <c r="E22" s="51"/>
      <c r="F22" s="51"/>
      <c r="G22" s="51"/>
      <c r="H22" s="51"/>
      <c r="I22" s="35">
        <f>H22-G22</f>
        <v>0</v>
      </c>
      <c r="J22" s="2"/>
      <c r="K22" s="142"/>
      <c r="L22" s="142"/>
    </row>
    <row r="23" spans="1:11" ht="12.75">
      <c r="A23" s="18">
        <v>231</v>
      </c>
      <c r="B23" s="4" t="s">
        <v>19</v>
      </c>
      <c r="C23" s="51"/>
      <c r="D23" s="51"/>
      <c r="E23" s="51"/>
      <c r="F23" s="51"/>
      <c r="G23" s="51"/>
      <c r="H23" s="51"/>
      <c r="I23" s="35">
        <f>H23-G23</f>
        <v>0</v>
      </c>
      <c r="J23" s="2"/>
      <c r="K23" s="142"/>
    </row>
    <row r="24" spans="1:11" ht="12.75">
      <c r="A24" s="18">
        <v>232</v>
      </c>
      <c r="B24" s="4" t="s">
        <v>20</v>
      </c>
      <c r="C24" s="51"/>
      <c r="D24" s="51"/>
      <c r="E24" s="51"/>
      <c r="F24" s="51"/>
      <c r="G24" s="51"/>
      <c r="H24" s="51"/>
      <c r="I24" s="35">
        <f>H24-G24</f>
        <v>0</v>
      </c>
      <c r="J24" s="2"/>
      <c r="K24" s="142"/>
    </row>
    <row r="25" spans="1:11" ht="12.75">
      <c r="A25" s="33" t="s">
        <v>21</v>
      </c>
      <c r="B25" s="45" t="s">
        <v>40</v>
      </c>
      <c r="C25" s="34">
        <f>SUM(C22:C24)</f>
        <v>0</v>
      </c>
      <c r="D25" s="34">
        <f aca="true" t="shared" si="3" ref="D25:I25">SUM(D22:D24)</f>
        <v>0</v>
      </c>
      <c r="E25" s="34">
        <f t="shared" si="3"/>
        <v>0</v>
      </c>
      <c r="F25" s="34">
        <f t="shared" si="3"/>
        <v>0</v>
      </c>
      <c r="G25" s="34">
        <f t="shared" si="3"/>
        <v>0</v>
      </c>
      <c r="H25" s="34">
        <f t="shared" si="3"/>
        <v>0</v>
      </c>
      <c r="I25" s="40">
        <f t="shared" si="3"/>
        <v>0</v>
      </c>
      <c r="J25" s="2"/>
      <c r="K25" s="142"/>
    </row>
    <row r="26" spans="1:11" s="59" customFormat="1" ht="12.75">
      <c r="A26" s="54" t="s">
        <v>22</v>
      </c>
      <c r="B26" s="55" t="s">
        <v>57</v>
      </c>
      <c r="C26" s="56">
        <f aca="true" t="shared" si="4" ref="C26:I26">C21+C25</f>
        <v>20901.717</v>
      </c>
      <c r="D26" s="56">
        <f t="shared" si="4"/>
        <v>10000</v>
      </c>
      <c r="E26" s="56">
        <f t="shared" si="4"/>
        <v>10000</v>
      </c>
      <c r="F26" s="56">
        <f t="shared" si="4"/>
        <v>7400</v>
      </c>
      <c r="G26" s="56">
        <f t="shared" si="4"/>
        <v>7400</v>
      </c>
      <c r="H26" s="56">
        <f t="shared" si="4"/>
        <v>7240.851</v>
      </c>
      <c r="I26" s="57">
        <f t="shared" si="4"/>
        <v>-159.14900000000034</v>
      </c>
      <c r="J26" s="58"/>
      <c r="K26" s="142"/>
    </row>
    <row r="27" spans="1:9" ht="12.75">
      <c r="A27" s="329" t="s">
        <v>41</v>
      </c>
      <c r="B27" s="330"/>
      <c r="C27" s="21"/>
      <c r="D27" s="21"/>
      <c r="E27" s="21"/>
      <c r="F27" s="21"/>
      <c r="G27" s="21"/>
      <c r="H27" s="52">
        <v>0</v>
      </c>
      <c r="I27" s="41"/>
    </row>
    <row r="28" spans="1:9" s="59" customFormat="1" ht="18.75" customHeight="1" thickBot="1">
      <c r="A28" s="331" t="s">
        <v>42</v>
      </c>
      <c r="B28" s="332"/>
      <c r="C28" s="60">
        <f aca="true" t="shared" si="5" ref="C28:I28">C17+C26+C27</f>
        <v>96436.877</v>
      </c>
      <c r="D28" s="60">
        <f t="shared" si="5"/>
        <v>89000</v>
      </c>
      <c r="E28" s="60">
        <f t="shared" si="5"/>
        <v>89000</v>
      </c>
      <c r="F28" s="60">
        <f t="shared" si="5"/>
        <v>86400</v>
      </c>
      <c r="G28" s="60">
        <f t="shared" si="5"/>
        <v>86400</v>
      </c>
      <c r="H28" s="60">
        <f t="shared" si="5"/>
        <v>79762.61299999998</v>
      </c>
      <c r="I28" s="133">
        <f t="shared" si="5"/>
        <v>-6637.387000000004</v>
      </c>
    </row>
    <row r="29" spans="1:9" ht="23.25" customHeight="1">
      <c r="A29" s="6"/>
      <c r="B29" s="3"/>
      <c r="C29" s="3"/>
      <c r="D29" s="22"/>
      <c r="E29" s="22"/>
      <c r="F29" s="22"/>
      <c r="G29" s="22"/>
      <c r="H29" s="22"/>
      <c r="I29" s="42"/>
    </row>
    <row r="30" spans="1:9" ht="11.25" customHeight="1">
      <c r="A30" s="6"/>
      <c r="B30" s="3"/>
      <c r="C30" s="3"/>
      <c r="D30" s="22"/>
      <c r="E30" s="22"/>
      <c r="F30" s="22"/>
      <c r="G30" s="22"/>
      <c r="H30" s="22"/>
      <c r="I30" s="42"/>
    </row>
    <row r="32" spans="1:9" ht="17.25" customHeight="1">
      <c r="A32" s="324" t="s">
        <v>23</v>
      </c>
      <c r="B32" s="132" t="s">
        <v>123</v>
      </c>
      <c r="C32" s="300" t="s">
        <v>24</v>
      </c>
      <c r="D32" s="301"/>
      <c r="E32" s="26" t="s">
        <v>8</v>
      </c>
      <c r="F32" s="306"/>
      <c r="G32" s="307"/>
      <c r="H32" s="23"/>
      <c r="I32" s="43"/>
    </row>
    <row r="33" spans="1:9" ht="19.5" customHeight="1">
      <c r="A33" s="325"/>
      <c r="B33" s="132" t="s">
        <v>25</v>
      </c>
      <c r="C33" s="302"/>
      <c r="D33" s="303"/>
      <c r="E33" s="26" t="s">
        <v>25</v>
      </c>
      <c r="F33" s="306"/>
      <c r="G33" s="307"/>
      <c r="H33" s="23"/>
      <c r="I33" s="43"/>
    </row>
    <row r="34" spans="1:9" ht="21.75" customHeight="1">
      <c r="A34" s="326"/>
      <c r="B34" s="132" t="s">
        <v>184</v>
      </c>
      <c r="C34" s="304"/>
      <c r="D34" s="305"/>
      <c r="E34" s="26" t="s">
        <v>26</v>
      </c>
      <c r="F34" s="306" t="s">
        <v>183</v>
      </c>
      <c r="G34" s="307"/>
      <c r="H34" s="23"/>
      <c r="I34" s="43"/>
    </row>
    <row r="39" ht="12.75">
      <c r="G39" s="264"/>
    </row>
    <row r="40" ht="12.75">
      <c r="G40" s="264"/>
    </row>
    <row r="41" ht="12.75">
      <c r="G41" s="264"/>
    </row>
  </sheetData>
  <sheetProtection/>
  <mergeCells count="10">
    <mergeCell ref="F34:G34"/>
    <mergeCell ref="C32:D34"/>
    <mergeCell ref="A7:A9"/>
    <mergeCell ref="A32:A34"/>
    <mergeCell ref="I8:I9"/>
    <mergeCell ref="A27:B27"/>
    <mergeCell ref="A28:B28"/>
    <mergeCell ref="B7:B9"/>
    <mergeCell ref="F32:G32"/>
    <mergeCell ref="F33:G3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6"/>
  <sheetViews>
    <sheetView zoomScale="90" zoomScaleNormal="90" zoomScalePageLayoutView="0" workbookViewId="0" topLeftCell="C7">
      <selection activeCell="N11" sqref="N11:N13"/>
    </sheetView>
  </sheetViews>
  <sheetFormatPr defaultColWidth="9.140625" defaultRowHeight="12.75"/>
  <cols>
    <col min="1" max="1" width="14.00390625" style="0" customWidth="1"/>
    <col min="2" max="2" width="38.28125" style="0" customWidth="1"/>
    <col min="3" max="3" width="17.421875" style="0" customWidth="1"/>
    <col min="4" max="4" width="14.140625" style="0" customWidth="1"/>
    <col min="5" max="5" width="16.7109375" style="0" customWidth="1"/>
    <col min="6" max="6" width="13.28125" style="0" customWidth="1"/>
    <col min="7" max="7" width="15.00390625" style="0" customWidth="1"/>
    <col min="8" max="8" width="12.7109375" style="0" bestFit="1" customWidth="1"/>
    <col min="9" max="9" width="13.421875" style="0" customWidth="1"/>
    <col min="10" max="10" width="11.57421875" style="0" customWidth="1"/>
    <col min="11" max="11" width="11.00390625" style="0" customWidth="1"/>
    <col min="12" max="12" width="12.7109375" style="0" customWidth="1"/>
    <col min="13" max="13" width="13.8515625" style="0" customWidth="1"/>
    <col min="14" max="14" width="13.57421875" style="0" customWidth="1"/>
    <col min="15" max="15" width="26.7109375" style="0" customWidth="1"/>
    <col min="16" max="16" width="12.57421875" style="0" customWidth="1"/>
    <col min="17" max="18" width="15.140625" style="0" customWidth="1"/>
    <col min="19" max="19" width="32.00390625" style="0" customWidth="1"/>
  </cols>
  <sheetData>
    <row r="2" spans="1:14" s="70" customFormat="1" ht="18">
      <c r="A2" s="208" t="s">
        <v>84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70" customFormat="1" ht="15.75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15">
      <c r="A4" s="75" t="s">
        <v>27</v>
      </c>
      <c r="B4" s="209" t="s">
        <v>99</v>
      </c>
      <c r="C4" s="210" t="s">
        <v>28</v>
      </c>
      <c r="D4" s="211" t="s">
        <v>100</v>
      </c>
      <c r="E4" s="5"/>
      <c r="F4" s="5"/>
      <c r="G4" s="5"/>
      <c r="H4" s="5"/>
      <c r="I4" s="5"/>
      <c r="J4" s="5"/>
      <c r="K4" s="7"/>
      <c r="L4" s="7"/>
      <c r="M4" s="7"/>
      <c r="N4" s="7"/>
    </row>
    <row r="5" spans="1:14" ht="15">
      <c r="A5" s="66"/>
      <c r="B5" s="212"/>
      <c r="C5" s="212"/>
      <c r="D5" s="212"/>
      <c r="E5" s="5"/>
      <c r="F5" s="5"/>
      <c r="G5" s="5"/>
      <c r="H5" s="5"/>
      <c r="I5" s="5"/>
      <c r="J5" s="5"/>
      <c r="K5" s="7"/>
      <c r="L5" s="7"/>
      <c r="M5" s="7"/>
      <c r="N5" s="7"/>
    </row>
    <row r="6" spans="1:14" ht="15">
      <c r="A6" s="75" t="s">
        <v>1</v>
      </c>
      <c r="B6" s="209" t="s">
        <v>109</v>
      </c>
      <c r="C6" s="210" t="s">
        <v>56</v>
      </c>
      <c r="D6" s="211" t="s">
        <v>111</v>
      </c>
      <c r="E6" s="72"/>
      <c r="F6" s="71"/>
      <c r="G6" s="71"/>
      <c r="H6" s="71"/>
      <c r="I6" s="71"/>
      <c r="J6" s="71"/>
      <c r="K6" s="7"/>
      <c r="L6" s="7"/>
      <c r="M6" s="7"/>
      <c r="N6" s="7"/>
    </row>
    <row r="7" spans="1:2" ht="15.75" thickBot="1">
      <c r="A7" s="353"/>
      <c r="B7" s="354"/>
    </row>
    <row r="8" spans="1:19" s="141" customFormat="1" ht="16.5" thickBot="1">
      <c r="A8" s="139"/>
      <c r="B8" s="140" t="s">
        <v>54</v>
      </c>
      <c r="C8" s="140"/>
      <c r="D8" s="140"/>
      <c r="E8" s="140"/>
      <c r="F8" s="140" t="s">
        <v>89</v>
      </c>
      <c r="G8" s="140"/>
      <c r="H8" s="140"/>
      <c r="I8" s="140" t="s">
        <v>90</v>
      </c>
      <c r="J8" s="140"/>
      <c r="K8" s="140"/>
      <c r="L8" s="140" t="s">
        <v>91</v>
      </c>
      <c r="M8" s="140"/>
      <c r="N8" s="140"/>
      <c r="O8" s="140" t="s">
        <v>92</v>
      </c>
      <c r="P8" s="363" t="s">
        <v>96</v>
      </c>
      <c r="Q8" s="364"/>
      <c r="R8" s="365"/>
      <c r="S8" s="350" t="s">
        <v>30</v>
      </c>
    </row>
    <row r="9" spans="1:19" s="76" customFormat="1" ht="57.75" customHeight="1">
      <c r="A9" s="342" t="s">
        <v>0</v>
      </c>
      <c r="B9" s="344" t="s">
        <v>74</v>
      </c>
      <c r="C9" s="346" t="s">
        <v>76</v>
      </c>
      <c r="D9" s="338" t="s">
        <v>107</v>
      </c>
      <c r="E9" s="340" t="s">
        <v>101</v>
      </c>
      <c r="F9" s="336" t="s">
        <v>108</v>
      </c>
      <c r="G9" s="338" t="s">
        <v>170</v>
      </c>
      <c r="H9" s="340" t="s">
        <v>102</v>
      </c>
      <c r="I9" s="336" t="s">
        <v>103</v>
      </c>
      <c r="J9" s="338" t="s">
        <v>171</v>
      </c>
      <c r="K9" s="340" t="s">
        <v>104</v>
      </c>
      <c r="L9" s="336" t="s">
        <v>105</v>
      </c>
      <c r="M9" s="338" t="s">
        <v>172</v>
      </c>
      <c r="N9" s="340" t="s">
        <v>173</v>
      </c>
      <c r="O9" s="336" t="s">
        <v>106</v>
      </c>
      <c r="P9" s="355" t="s">
        <v>93</v>
      </c>
      <c r="Q9" s="357" t="s">
        <v>94</v>
      </c>
      <c r="R9" s="361" t="s">
        <v>95</v>
      </c>
      <c r="S9" s="351"/>
    </row>
    <row r="10" spans="1:19" s="76" customFormat="1" ht="59.25" customHeight="1">
      <c r="A10" s="343"/>
      <c r="B10" s="345"/>
      <c r="C10" s="347"/>
      <c r="D10" s="339"/>
      <c r="E10" s="341"/>
      <c r="F10" s="337"/>
      <c r="G10" s="339"/>
      <c r="H10" s="341"/>
      <c r="I10" s="337"/>
      <c r="J10" s="339"/>
      <c r="K10" s="341"/>
      <c r="L10" s="337"/>
      <c r="M10" s="339"/>
      <c r="N10" s="341"/>
      <c r="O10" s="337"/>
      <c r="P10" s="356"/>
      <c r="Q10" s="358"/>
      <c r="R10" s="362"/>
      <c r="S10" s="352"/>
    </row>
    <row r="11" spans="1:19" s="47" customFormat="1" ht="76.5" customHeight="1">
      <c r="A11" s="213" t="s">
        <v>77</v>
      </c>
      <c r="B11" s="144" t="s">
        <v>129</v>
      </c>
      <c r="C11" s="214" t="s">
        <v>110</v>
      </c>
      <c r="D11" s="215">
        <v>6149</v>
      </c>
      <c r="E11" s="216">
        <v>75535.16</v>
      </c>
      <c r="F11" s="217">
        <f>E11/D11</f>
        <v>12.284137258090746</v>
      </c>
      <c r="G11" s="215">
        <f>(5000+2286+450+80+600)</f>
        <v>8416</v>
      </c>
      <c r="H11" s="216">
        <f>'Aneksi nr.2'!G17</f>
        <v>79000</v>
      </c>
      <c r="I11" s="217">
        <f>H11/G11</f>
        <v>9.386882129277566</v>
      </c>
      <c r="J11" s="215">
        <f>G11</f>
        <v>8416</v>
      </c>
      <c r="K11" s="216">
        <f>H11</f>
        <v>79000</v>
      </c>
      <c r="L11" s="217">
        <f>K11/J11</f>
        <v>9.386882129277566</v>
      </c>
      <c r="M11" s="215">
        <f>1630+1782+323+3201+1236+725+3163+634+437+141</f>
        <v>13272</v>
      </c>
      <c r="N11" s="216">
        <f>'Aneksi nr.2'!H17</f>
        <v>72521.76199999999</v>
      </c>
      <c r="O11" s="217">
        <f>N11/M11</f>
        <v>5.464267781796262</v>
      </c>
      <c r="P11" s="218">
        <f>O11-F11</f>
        <v>-6.8198694762944845</v>
      </c>
      <c r="Q11" s="219">
        <f>O11-I11</f>
        <v>-3.9226143474813044</v>
      </c>
      <c r="R11" s="217">
        <f>O11-L11</f>
        <v>-3.9226143474813044</v>
      </c>
      <c r="S11" s="220" t="s">
        <v>157</v>
      </c>
    </row>
    <row r="12" spans="1:19" s="47" customFormat="1" ht="31.5">
      <c r="A12" s="213" t="s">
        <v>78</v>
      </c>
      <c r="B12" s="144" t="s">
        <v>127</v>
      </c>
      <c r="C12" s="214" t="s">
        <v>131</v>
      </c>
      <c r="D12" s="215">
        <v>0</v>
      </c>
      <c r="E12" s="216">
        <v>0</v>
      </c>
      <c r="F12" s="217">
        <v>0</v>
      </c>
      <c r="G12" s="215">
        <v>1</v>
      </c>
      <c r="H12" s="216">
        <v>700</v>
      </c>
      <c r="I12" s="217">
        <f>H12/G12</f>
        <v>700</v>
      </c>
      <c r="J12" s="215">
        <v>1</v>
      </c>
      <c r="K12" s="216">
        <v>700</v>
      </c>
      <c r="L12" s="217">
        <f>K12/J12</f>
        <v>700</v>
      </c>
      <c r="M12" s="215">
        <v>1</v>
      </c>
      <c r="N12" s="216">
        <v>699.996</v>
      </c>
      <c r="O12" s="217">
        <f>N12/M12</f>
        <v>699.996</v>
      </c>
      <c r="P12" s="218">
        <f>O12-F12</f>
        <v>699.996</v>
      </c>
      <c r="Q12" s="219">
        <f>O12-I12</f>
        <v>-0.004000000000019099</v>
      </c>
      <c r="R12" s="217">
        <f>O12-L12</f>
        <v>-0.004000000000019099</v>
      </c>
      <c r="S12" s="220" t="s">
        <v>156</v>
      </c>
    </row>
    <row r="13" spans="1:19" s="47" customFormat="1" ht="76.5" customHeight="1">
      <c r="A13" s="213" t="s">
        <v>43</v>
      </c>
      <c r="B13" s="262" t="s">
        <v>162</v>
      </c>
      <c r="C13" s="214" t="s">
        <v>114</v>
      </c>
      <c r="D13" s="215">
        <v>0</v>
      </c>
      <c r="E13" s="216">
        <v>0</v>
      </c>
      <c r="F13" s="217">
        <v>0</v>
      </c>
      <c r="G13" s="215">
        <f>243</f>
        <v>243</v>
      </c>
      <c r="H13" s="216">
        <f>'Aneksi nr.2'!E19-700</f>
        <v>9300</v>
      </c>
      <c r="I13" s="217">
        <f>H13/G13</f>
        <v>38.27160493827161</v>
      </c>
      <c r="J13" s="215">
        <f>243</f>
        <v>243</v>
      </c>
      <c r="K13" s="216">
        <f>'Aneksi nr.2'!G19-700</f>
        <v>6700</v>
      </c>
      <c r="L13" s="217">
        <f>K13/J13</f>
        <v>27.57201646090535</v>
      </c>
      <c r="M13" s="215">
        <v>243</v>
      </c>
      <c r="N13" s="216">
        <f>'Aneksi nr.2'!H19-N12</f>
        <v>6540.855</v>
      </c>
      <c r="O13" s="217">
        <f>N13/M13</f>
        <v>26.917098765432097</v>
      </c>
      <c r="P13" s="218">
        <f>O13-F13</f>
        <v>26.917098765432097</v>
      </c>
      <c r="Q13" s="219">
        <f>O13-I13</f>
        <v>-11.35450617283951</v>
      </c>
      <c r="R13" s="217">
        <f>O13-L13</f>
        <v>-0.6549176954732516</v>
      </c>
      <c r="S13" s="220" t="s">
        <v>174</v>
      </c>
    </row>
    <row r="14" spans="1:19" s="47" customFormat="1" ht="16.5" thickBot="1">
      <c r="A14" s="221"/>
      <c r="B14" s="222"/>
      <c r="C14" s="223"/>
      <c r="D14" s="224"/>
      <c r="E14" s="225"/>
      <c r="F14" s="226"/>
      <c r="G14" s="224"/>
      <c r="H14" s="225"/>
      <c r="I14" s="226"/>
      <c r="J14" s="224"/>
      <c r="K14" s="225"/>
      <c r="L14" s="226"/>
      <c r="M14" s="224"/>
      <c r="N14" s="225"/>
      <c r="O14" s="226"/>
      <c r="P14" s="227"/>
      <c r="Q14" s="228"/>
      <c r="R14" s="226"/>
      <c r="S14" s="229"/>
    </row>
    <row r="15" s="32" customFormat="1" ht="13.5" thickTop="1">
      <c r="B15" s="74"/>
    </row>
    <row r="16" spans="1:6" ht="16.5" thickBot="1">
      <c r="A16" s="359" t="s">
        <v>83</v>
      </c>
      <c r="B16" s="360"/>
      <c r="C16" s="360"/>
      <c r="D16" s="360"/>
      <c r="E16" s="360"/>
      <c r="F16" s="360"/>
    </row>
    <row r="17" spans="1:6" ht="48" thickTop="1">
      <c r="A17" s="230" t="s">
        <v>0</v>
      </c>
      <c r="B17" s="231" t="s">
        <v>74</v>
      </c>
      <c r="C17" s="232" t="s">
        <v>81</v>
      </c>
      <c r="D17" s="232" t="s">
        <v>58</v>
      </c>
      <c r="E17" s="232" t="s">
        <v>82</v>
      </c>
      <c r="F17" s="233" t="s">
        <v>30</v>
      </c>
    </row>
    <row r="18" spans="1:6" ht="15">
      <c r="A18" s="234"/>
      <c r="B18" s="235"/>
      <c r="C18" s="235"/>
      <c r="D18" s="235"/>
      <c r="E18" s="236"/>
      <c r="F18" s="237"/>
    </row>
    <row r="19" spans="1:18" ht="15.75" thickBot="1">
      <c r="A19" s="238"/>
      <c r="B19" s="239"/>
      <c r="C19" s="240"/>
      <c r="D19" s="240"/>
      <c r="E19" s="241"/>
      <c r="F19" s="242"/>
      <c r="R19" s="146"/>
    </row>
    <row r="20" spans="1:15" s="32" customFormat="1" ht="13.5" thickTop="1">
      <c r="A20" s="24"/>
      <c r="B20" s="12"/>
      <c r="C20" s="24"/>
      <c r="D20" s="24"/>
      <c r="E20" s="67"/>
      <c r="F20" s="24"/>
      <c r="O20" s="145"/>
    </row>
    <row r="21" spans="1:6" s="32" customFormat="1" ht="12.75">
      <c r="A21" s="24"/>
      <c r="B21" s="12"/>
      <c r="C21" s="24"/>
      <c r="D21" s="24"/>
      <c r="E21" s="67"/>
      <c r="F21" s="24"/>
    </row>
    <row r="22" spans="1:6" s="32" customFormat="1" ht="12.75">
      <c r="A22" s="24"/>
      <c r="B22" s="12"/>
      <c r="C22" s="24"/>
      <c r="D22" s="24"/>
      <c r="E22" s="67"/>
      <c r="F22" s="24"/>
    </row>
    <row r="23" spans="1:6" s="32" customFormat="1" ht="12.75">
      <c r="A23" s="24"/>
      <c r="B23" s="12"/>
      <c r="C23" s="24"/>
      <c r="D23" s="24"/>
      <c r="E23" s="67"/>
      <c r="F23" s="24"/>
    </row>
    <row r="24" spans="1:9" ht="15">
      <c r="A24" s="366" t="s">
        <v>23</v>
      </c>
      <c r="B24" s="367"/>
      <c r="C24" s="243" t="s">
        <v>8</v>
      </c>
      <c r="D24" s="348" t="s">
        <v>124</v>
      </c>
      <c r="E24" s="349"/>
      <c r="F24" s="372" t="s">
        <v>24</v>
      </c>
      <c r="G24" s="243" t="s">
        <v>8</v>
      </c>
      <c r="H24" s="348"/>
      <c r="I24" s="349"/>
    </row>
    <row r="25" spans="1:9" ht="15">
      <c r="A25" s="368"/>
      <c r="B25" s="369"/>
      <c r="C25" s="243" t="s">
        <v>25</v>
      </c>
      <c r="D25" s="348"/>
      <c r="E25" s="349"/>
      <c r="F25" s="373"/>
      <c r="G25" s="243" t="s">
        <v>25</v>
      </c>
      <c r="H25" s="348"/>
      <c r="I25" s="349"/>
    </row>
    <row r="26" spans="1:9" ht="19.5" customHeight="1">
      <c r="A26" s="370"/>
      <c r="B26" s="371"/>
      <c r="C26" s="243" t="s">
        <v>26</v>
      </c>
      <c r="D26" s="348" t="s">
        <v>183</v>
      </c>
      <c r="E26" s="349"/>
      <c r="F26" s="374"/>
      <c r="G26" s="243" t="s">
        <v>26</v>
      </c>
      <c r="H26" s="348" t="str">
        <f>D26</f>
        <v>29.01.2019</v>
      </c>
      <c r="I26" s="349"/>
    </row>
    <row r="30" ht="18.75" customHeight="1"/>
  </sheetData>
  <sheetProtection/>
  <mergeCells count="30">
    <mergeCell ref="A16:F16"/>
    <mergeCell ref="H25:I25"/>
    <mergeCell ref="D26:E26"/>
    <mergeCell ref="H26:I26"/>
    <mergeCell ref="R9:R10"/>
    <mergeCell ref="P8:R8"/>
    <mergeCell ref="A24:B26"/>
    <mergeCell ref="D24:E24"/>
    <mergeCell ref="F24:F26"/>
    <mergeCell ref="H24:I24"/>
    <mergeCell ref="D25:E25"/>
    <mergeCell ref="S8:S10"/>
    <mergeCell ref="A7:B7"/>
    <mergeCell ref="P9:P10"/>
    <mergeCell ref="J9:J10"/>
    <mergeCell ref="K9:K10"/>
    <mergeCell ref="L9:L10"/>
    <mergeCell ref="Q9:Q10"/>
    <mergeCell ref="G9:G10"/>
    <mergeCell ref="H9:H10"/>
    <mergeCell ref="I9:I10"/>
    <mergeCell ref="M9:M10"/>
    <mergeCell ref="N9:N10"/>
    <mergeCell ref="O9:O10"/>
    <mergeCell ref="A9:A10"/>
    <mergeCell ref="B9:B10"/>
    <mergeCell ref="C9:C10"/>
    <mergeCell ref="D9:D10"/>
    <mergeCell ref="E9:E10"/>
    <mergeCell ref="F9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4"/>
  <sheetViews>
    <sheetView zoomScale="80" zoomScaleNormal="80" zoomScalePageLayoutView="0" workbookViewId="0" topLeftCell="B7">
      <selection activeCell="J10" sqref="J10"/>
    </sheetView>
  </sheetViews>
  <sheetFormatPr defaultColWidth="9.140625" defaultRowHeight="12.75"/>
  <cols>
    <col min="1" max="1" width="12.7109375" style="15" customWidth="1"/>
    <col min="2" max="2" width="61.140625" style="15" bestFit="1" customWidth="1"/>
    <col min="3" max="3" width="22.421875" style="0" customWidth="1"/>
    <col min="4" max="4" width="27.57421875" style="0" customWidth="1"/>
    <col min="5" max="5" width="12.7109375" style="15" customWidth="1"/>
    <col min="6" max="7" width="12.28125" style="15" customWidth="1"/>
    <col min="8" max="8" width="12.00390625" style="15" customWidth="1"/>
    <col min="9" max="9" width="12.8515625" style="15" customWidth="1"/>
    <col min="10" max="10" width="45.8515625" style="88" customWidth="1"/>
  </cols>
  <sheetData>
    <row r="2" spans="1:10" s="70" customFormat="1" ht="15.75">
      <c r="A2" s="81" t="s">
        <v>85</v>
      </c>
      <c r="B2" s="36"/>
      <c r="C2" s="82"/>
      <c r="E2" s="36"/>
      <c r="F2" s="36"/>
      <c r="G2" s="36"/>
      <c r="H2" s="36"/>
      <c r="I2" s="36"/>
      <c r="J2" s="117"/>
    </row>
    <row r="3" spans="1:9" s="88" customFormat="1" ht="18.75" customHeight="1">
      <c r="A3" s="166" t="s">
        <v>175</v>
      </c>
      <c r="B3" s="37"/>
      <c r="C3" s="134"/>
      <c r="E3" s="37"/>
      <c r="F3" s="37"/>
      <c r="G3" s="37"/>
      <c r="H3" s="37"/>
      <c r="I3" s="37"/>
    </row>
    <row r="4" ht="13.5" thickBot="1"/>
    <row r="5" spans="1:10" s="78" customFormat="1" ht="33.75" customHeight="1">
      <c r="A5" s="168" t="s">
        <v>56</v>
      </c>
      <c r="B5" s="169" t="s">
        <v>111</v>
      </c>
      <c r="C5" s="170" t="s">
        <v>44</v>
      </c>
      <c r="D5" s="376" t="s">
        <v>109</v>
      </c>
      <c r="E5" s="377"/>
      <c r="F5" s="377"/>
      <c r="G5" s="377"/>
      <c r="H5" s="377"/>
      <c r="I5" s="378"/>
      <c r="J5" s="171" t="s">
        <v>30</v>
      </c>
    </row>
    <row r="6" spans="1:10" s="78" customFormat="1" ht="129.75" customHeight="1">
      <c r="A6" s="86" t="s">
        <v>59</v>
      </c>
      <c r="B6" s="167" t="s">
        <v>113</v>
      </c>
      <c r="C6" s="118"/>
      <c r="D6" s="120"/>
      <c r="E6" s="121"/>
      <c r="F6" s="121"/>
      <c r="G6" s="121"/>
      <c r="H6" s="121"/>
      <c r="I6" s="122"/>
      <c r="J6" s="256" t="s">
        <v>115</v>
      </c>
    </row>
    <row r="7" spans="1:10" s="78" customFormat="1" ht="15.75" customHeight="1">
      <c r="A7" s="119"/>
      <c r="B7" s="116"/>
      <c r="C7" s="77"/>
      <c r="D7" s="375" t="s">
        <v>73</v>
      </c>
      <c r="E7" s="375"/>
      <c r="F7" s="375"/>
      <c r="G7" s="375"/>
      <c r="H7" s="375"/>
      <c r="I7" s="375"/>
      <c r="J7" s="129"/>
    </row>
    <row r="8" spans="1:10" s="80" customFormat="1" ht="72" customHeight="1">
      <c r="A8" s="392" t="s">
        <v>70</v>
      </c>
      <c r="B8" s="393"/>
      <c r="C8" s="79" t="s">
        <v>68</v>
      </c>
      <c r="D8" s="123" t="s">
        <v>71</v>
      </c>
      <c r="E8" s="126" t="s">
        <v>67</v>
      </c>
      <c r="F8" s="79" t="s">
        <v>177</v>
      </c>
      <c r="G8" s="79" t="s">
        <v>178</v>
      </c>
      <c r="H8" s="127" t="s">
        <v>179</v>
      </c>
      <c r="I8" s="124" t="s">
        <v>69</v>
      </c>
      <c r="J8" s="130"/>
    </row>
    <row r="9" spans="1:10" s="78" customFormat="1" ht="70.5" customHeight="1">
      <c r="A9" s="172" t="s">
        <v>60</v>
      </c>
      <c r="B9" s="167" t="s">
        <v>130</v>
      </c>
      <c r="C9" s="173"/>
      <c r="D9" s="174"/>
      <c r="E9" s="175"/>
      <c r="F9" s="176"/>
      <c r="G9" s="177"/>
      <c r="H9" s="178"/>
      <c r="I9" s="179"/>
      <c r="J9" s="257" t="s">
        <v>112</v>
      </c>
    </row>
    <row r="10" spans="1:10" s="78" customFormat="1" ht="114" customHeight="1">
      <c r="A10" s="172"/>
      <c r="B10" s="180"/>
      <c r="C10" s="167" t="s">
        <v>77</v>
      </c>
      <c r="D10" s="181" t="s">
        <v>176</v>
      </c>
      <c r="E10" s="258">
        <f>'Aneksi nr. 3'!D11</f>
        <v>6149</v>
      </c>
      <c r="F10" s="259">
        <f>'Aneksi nr. 3'!G11</f>
        <v>8416</v>
      </c>
      <c r="G10" s="260">
        <f>F10</f>
        <v>8416</v>
      </c>
      <c r="H10" s="261">
        <f>'Aneksi nr. 3'!M11</f>
        <v>13272</v>
      </c>
      <c r="I10" s="185">
        <f>H10/G10</f>
        <v>1.576996197718631</v>
      </c>
      <c r="J10" s="257" t="s">
        <v>158</v>
      </c>
    </row>
    <row r="11" spans="1:10" s="78" customFormat="1" ht="20.25" customHeight="1">
      <c r="A11" s="172"/>
      <c r="B11" s="186"/>
      <c r="C11" s="167"/>
      <c r="D11" s="181"/>
      <c r="E11" s="187"/>
      <c r="F11" s="182"/>
      <c r="G11" s="183"/>
      <c r="H11" s="184"/>
      <c r="I11" s="185"/>
      <c r="J11" s="257"/>
    </row>
    <row r="12" spans="1:10" s="78" customFormat="1" ht="15" customHeight="1">
      <c r="A12" s="172"/>
      <c r="B12" s="186"/>
      <c r="C12" s="167"/>
      <c r="D12" s="181"/>
      <c r="E12" s="188"/>
      <c r="F12" s="182"/>
      <c r="G12" s="183"/>
      <c r="H12" s="184"/>
      <c r="I12" s="185"/>
      <c r="J12" s="131"/>
    </row>
    <row r="13" spans="1:10" s="78" customFormat="1" ht="104.25" customHeight="1">
      <c r="A13" s="172" t="s">
        <v>61</v>
      </c>
      <c r="B13" s="262" t="s">
        <v>162</v>
      </c>
      <c r="C13" s="189"/>
      <c r="D13" s="174"/>
      <c r="E13" s="175"/>
      <c r="F13" s="190"/>
      <c r="G13" s="191"/>
      <c r="H13" s="192"/>
      <c r="I13" s="193"/>
      <c r="J13" s="257" t="s">
        <v>165</v>
      </c>
    </row>
    <row r="14" spans="1:10" s="78" customFormat="1" ht="98.25" customHeight="1">
      <c r="A14" s="194"/>
      <c r="B14" s="186"/>
      <c r="C14" s="167" t="s">
        <v>78</v>
      </c>
      <c r="D14" s="262" t="s">
        <v>163</v>
      </c>
      <c r="E14" s="187">
        <v>0</v>
      </c>
      <c r="F14" s="195">
        <v>243</v>
      </c>
      <c r="G14" s="196">
        <v>243</v>
      </c>
      <c r="H14" s="197">
        <v>243</v>
      </c>
      <c r="I14" s="185">
        <f>H14/G14</f>
        <v>1</v>
      </c>
      <c r="J14" s="257" t="s">
        <v>180</v>
      </c>
    </row>
    <row r="15" spans="1:10" s="78" customFormat="1" ht="15" customHeight="1">
      <c r="A15" s="172"/>
      <c r="B15" s="186"/>
      <c r="C15" s="167"/>
      <c r="D15" s="181"/>
      <c r="E15" s="187"/>
      <c r="F15" s="195"/>
      <c r="G15" s="196"/>
      <c r="H15" s="197"/>
      <c r="I15" s="185"/>
      <c r="J15" s="131"/>
    </row>
    <row r="16" spans="1:10" s="78" customFormat="1" ht="15" customHeight="1">
      <c r="A16" s="172"/>
      <c r="B16" s="186"/>
      <c r="C16" s="167"/>
      <c r="D16" s="181"/>
      <c r="E16" s="187"/>
      <c r="F16" s="195"/>
      <c r="G16" s="196"/>
      <c r="H16" s="197"/>
      <c r="I16" s="185"/>
      <c r="J16" s="131"/>
    </row>
    <row r="17" spans="1:10" s="78" customFormat="1" ht="70.5" customHeight="1">
      <c r="A17" s="198" t="s">
        <v>62</v>
      </c>
      <c r="B17" s="199" t="s">
        <v>127</v>
      </c>
      <c r="C17" s="189"/>
      <c r="D17" s="200"/>
      <c r="E17" s="175"/>
      <c r="F17" s="201"/>
      <c r="G17" s="202"/>
      <c r="H17" s="203"/>
      <c r="I17" s="179"/>
      <c r="J17" s="257" t="s">
        <v>160</v>
      </c>
    </row>
    <row r="18" spans="1:10" s="78" customFormat="1" ht="168.75" customHeight="1">
      <c r="A18" s="172"/>
      <c r="B18" s="186"/>
      <c r="C18" s="204" t="s">
        <v>43</v>
      </c>
      <c r="D18" s="205" t="s">
        <v>164</v>
      </c>
      <c r="E18" s="187">
        <v>1</v>
      </c>
      <c r="F18" s="195">
        <v>1</v>
      </c>
      <c r="G18" s="195">
        <v>1</v>
      </c>
      <c r="H18" s="197">
        <v>1</v>
      </c>
      <c r="I18" s="185">
        <v>1</v>
      </c>
      <c r="J18" s="257" t="s">
        <v>159</v>
      </c>
    </row>
    <row r="19" spans="1:10" s="78" customFormat="1" ht="16.5" customHeight="1">
      <c r="A19" s="147"/>
      <c r="B19" s="148"/>
      <c r="C19" s="83"/>
      <c r="D19" s="157"/>
      <c r="E19" s="128"/>
      <c r="F19" s="152"/>
      <c r="G19" s="153"/>
      <c r="H19" s="154"/>
      <c r="I19" s="125"/>
      <c r="J19" s="158"/>
    </row>
    <row r="20" spans="1:10" s="78" customFormat="1" ht="15" customHeight="1">
      <c r="A20" s="147"/>
      <c r="B20" s="148"/>
      <c r="C20" s="149"/>
      <c r="D20" s="150"/>
      <c r="E20" s="151"/>
      <c r="F20" s="152"/>
      <c r="G20" s="153"/>
      <c r="H20" s="154"/>
      <c r="I20" s="125"/>
      <c r="J20" s="156"/>
    </row>
    <row r="21" spans="1:10" s="78" customFormat="1" ht="15" customHeight="1" thickBot="1">
      <c r="A21" s="85"/>
      <c r="B21" s="159"/>
      <c r="C21" s="84"/>
      <c r="D21" s="160"/>
      <c r="E21" s="161"/>
      <c r="F21" s="162"/>
      <c r="G21" s="153"/>
      <c r="H21" s="163"/>
      <c r="I21" s="155"/>
      <c r="J21" s="165"/>
    </row>
    <row r="22" spans="7:9" ht="12.75">
      <c r="G22" s="164"/>
      <c r="I22" s="164"/>
    </row>
    <row r="23" spans="1:9" s="88" customFormat="1" ht="12.75" customHeight="1">
      <c r="A23" s="87" t="s">
        <v>72</v>
      </c>
      <c r="C23" s="89"/>
      <c r="E23" s="37"/>
      <c r="F23" s="37"/>
      <c r="G23" s="37"/>
      <c r="H23" s="37"/>
      <c r="I23" s="37"/>
    </row>
    <row r="24" spans="1:9" s="88" customFormat="1" ht="12.75" customHeight="1">
      <c r="A24" s="87" t="s">
        <v>75</v>
      </c>
      <c r="C24" s="89"/>
      <c r="E24" s="37"/>
      <c r="F24" s="37"/>
      <c r="G24" s="37"/>
      <c r="H24" s="37"/>
      <c r="I24" s="37"/>
    </row>
    <row r="25" spans="1:9" s="88" customFormat="1" ht="12.75" customHeight="1">
      <c r="A25" s="87" t="s">
        <v>97</v>
      </c>
      <c r="C25" s="89"/>
      <c r="E25" s="37"/>
      <c r="F25" s="37"/>
      <c r="G25" s="37"/>
      <c r="H25" s="37"/>
      <c r="I25" s="37"/>
    </row>
    <row r="26" spans="1:9" s="88" customFormat="1" ht="12.75" customHeight="1">
      <c r="A26" s="87" t="s">
        <v>98</v>
      </c>
      <c r="C26" s="89"/>
      <c r="E26" s="37"/>
      <c r="F26" s="37"/>
      <c r="G26" s="37"/>
      <c r="H26" s="37"/>
      <c r="I26" s="37"/>
    </row>
    <row r="27" ht="12.75" customHeight="1"/>
    <row r="28" ht="12.75" customHeight="1"/>
    <row r="32" spans="1:12" ht="17.25" customHeight="1">
      <c r="A32" s="379"/>
      <c r="B32" s="380" t="s">
        <v>23</v>
      </c>
      <c r="C32" s="206" t="s">
        <v>8</v>
      </c>
      <c r="D32" s="389" t="s">
        <v>124</v>
      </c>
      <c r="E32" s="390"/>
      <c r="F32" s="380" t="s">
        <v>24</v>
      </c>
      <c r="G32" s="381"/>
      <c r="H32" s="382"/>
      <c r="I32" s="206" t="s">
        <v>8</v>
      </c>
      <c r="J32" s="207"/>
      <c r="K32" s="391"/>
      <c r="L32" s="391"/>
    </row>
    <row r="33" spans="1:12" ht="16.5">
      <c r="A33" s="379"/>
      <c r="B33" s="383"/>
      <c r="C33" s="206" t="s">
        <v>25</v>
      </c>
      <c r="D33" s="389"/>
      <c r="E33" s="390"/>
      <c r="F33" s="383"/>
      <c r="G33" s="384"/>
      <c r="H33" s="385"/>
      <c r="I33" s="206" t="s">
        <v>25</v>
      </c>
      <c r="J33" s="207"/>
      <c r="K33" s="391"/>
      <c r="L33" s="391"/>
    </row>
    <row r="34" spans="1:12" ht="33" customHeight="1">
      <c r="A34" s="379"/>
      <c r="B34" s="386"/>
      <c r="C34" s="206" t="s">
        <v>26</v>
      </c>
      <c r="D34" s="348" t="s">
        <v>183</v>
      </c>
      <c r="E34" s="349"/>
      <c r="F34" s="386"/>
      <c r="G34" s="387"/>
      <c r="H34" s="388"/>
      <c r="I34" s="206" t="s">
        <v>26</v>
      </c>
      <c r="J34" s="207" t="str">
        <f>D34</f>
        <v>29.01.2019</v>
      </c>
      <c r="K34" s="391"/>
      <c r="L34" s="391"/>
    </row>
  </sheetData>
  <sheetProtection/>
  <mergeCells count="12">
    <mergeCell ref="K32:L32"/>
    <mergeCell ref="D33:E33"/>
    <mergeCell ref="K33:L33"/>
    <mergeCell ref="D34:E34"/>
    <mergeCell ref="K34:L34"/>
    <mergeCell ref="A8:B8"/>
    <mergeCell ref="D7:I7"/>
    <mergeCell ref="D5:I5"/>
    <mergeCell ref="A32:A34"/>
    <mergeCell ref="F32:H34"/>
    <mergeCell ref="B32:B34"/>
    <mergeCell ref="D32:E3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="90" zoomScaleNormal="90" zoomScalePageLayoutView="0" workbookViewId="0" topLeftCell="A1">
      <selection activeCell="K11" sqref="K11"/>
    </sheetView>
  </sheetViews>
  <sheetFormatPr defaultColWidth="9.140625" defaultRowHeight="12.75"/>
  <cols>
    <col min="1" max="1" width="13.00390625" style="92" customWidth="1"/>
    <col min="2" max="2" width="19.421875" style="92" customWidth="1"/>
    <col min="3" max="3" width="14.140625" style="92" customWidth="1"/>
    <col min="4" max="4" width="15.421875" style="92" customWidth="1"/>
    <col min="5" max="5" width="17.421875" style="92" customWidth="1"/>
    <col min="6" max="6" width="17.57421875" style="92" customWidth="1"/>
    <col min="7" max="7" width="19.7109375" style="92" customWidth="1"/>
    <col min="8" max="8" width="21.8515625" style="92" customWidth="1"/>
    <col min="9" max="9" width="24.8515625" style="92" customWidth="1"/>
    <col min="10" max="10" width="29.00390625" style="92" customWidth="1"/>
    <col min="11" max="11" width="25.140625" style="92" customWidth="1"/>
    <col min="12" max="12" width="14.421875" style="92" customWidth="1"/>
    <col min="13" max="16384" width="9.140625" style="92" customWidth="1"/>
  </cols>
  <sheetData>
    <row r="2" spans="1:9" s="101" customFormat="1" ht="18">
      <c r="A2" s="244" t="s">
        <v>86</v>
      </c>
      <c r="C2" s="102"/>
      <c r="G2" s="103"/>
      <c r="H2" s="103"/>
      <c r="I2" s="103"/>
    </row>
    <row r="3" spans="1:9" s="96" customFormat="1" ht="18">
      <c r="A3" s="245"/>
      <c r="G3" s="97"/>
      <c r="H3" s="97"/>
      <c r="I3" s="97"/>
    </row>
    <row r="4" spans="1:9" s="99" customFormat="1" ht="18">
      <c r="A4" s="246" t="s">
        <v>65</v>
      </c>
      <c r="C4" s="98"/>
      <c r="G4" s="100"/>
      <c r="H4" s="100"/>
      <c r="I4" s="100"/>
    </row>
    <row r="5" spans="3:9" ht="13.5" thickBot="1">
      <c r="C5" s="91"/>
      <c r="E5" s="91"/>
      <c r="F5" s="91"/>
      <c r="G5" s="93"/>
      <c r="H5" s="93"/>
      <c r="I5" s="93"/>
    </row>
    <row r="6" spans="1:11" ht="37.5" customHeight="1">
      <c r="A6" s="406" t="s">
        <v>36</v>
      </c>
      <c r="B6" s="405" t="s">
        <v>45</v>
      </c>
      <c r="C6" s="247" t="s">
        <v>46</v>
      </c>
      <c r="D6" s="247" t="s">
        <v>47</v>
      </c>
      <c r="E6" s="247" t="s">
        <v>63</v>
      </c>
      <c r="F6" s="247" t="s">
        <v>116</v>
      </c>
      <c r="G6" s="405" t="s">
        <v>125</v>
      </c>
      <c r="H6" s="405" t="s">
        <v>50</v>
      </c>
      <c r="I6" s="405" t="s">
        <v>181</v>
      </c>
      <c r="J6" s="405" t="s">
        <v>51</v>
      </c>
      <c r="K6" s="397" t="s">
        <v>30</v>
      </c>
    </row>
    <row r="7" spans="1:11" ht="15" customHeight="1">
      <c r="A7" s="407"/>
      <c r="B7" s="400"/>
      <c r="C7" s="248" t="s">
        <v>31</v>
      </c>
      <c r="D7" s="248" t="s">
        <v>52</v>
      </c>
      <c r="E7" s="248" t="s">
        <v>52</v>
      </c>
      <c r="F7" s="400" t="s">
        <v>33</v>
      </c>
      <c r="G7" s="400"/>
      <c r="H7" s="400"/>
      <c r="I7" s="400"/>
      <c r="J7" s="400"/>
      <c r="K7" s="398"/>
    </row>
    <row r="8" spans="1:11" ht="32.25" customHeight="1" thickBot="1">
      <c r="A8" s="408"/>
      <c r="B8" s="401"/>
      <c r="C8" s="249" t="s">
        <v>32</v>
      </c>
      <c r="D8" s="249" t="s">
        <v>32</v>
      </c>
      <c r="E8" s="249" t="s">
        <v>32</v>
      </c>
      <c r="F8" s="401"/>
      <c r="G8" s="401"/>
      <c r="H8" s="401"/>
      <c r="I8" s="401"/>
      <c r="J8" s="401"/>
      <c r="K8" s="399"/>
    </row>
    <row r="9" spans="1:11" ht="60">
      <c r="A9" s="421" t="s">
        <v>161</v>
      </c>
      <c r="B9" s="422" t="s">
        <v>162</v>
      </c>
      <c r="C9" s="422"/>
      <c r="D9" s="422"/>
      <c r="E9" s="422"/>
      <c r="F9" s="422"/>
      <c r="G9" s="423">
        <f>'Aneksi nr.2'!G19-700</f>
        <v>6700</v>
      </c>
      <c r="H9" s="422">
        <v>0</v>
      </c>
      <c r="I9" s="422">
        <f>'Aneksi nr.2'!H19*1000-700*1000</f>
        <v>6540851</v>
      </c>
      <c r="J9" s="422">
        <f>I9</f>
        <v>6540851</v>
      </c>
      <c r="K9" s="424" t="s">
        <v>182</v>
      </c>
    </row>
    <row r="10" spans="1:11" ht="75">
      <c r="A10" s="250" t="s">
        <v>126</v>
      </c>
      <c r="B10" s="251" t="s">
        <v>127</v>
      </c>
      <c r="C10" s="251"/>
      <c r="D10" s="251"/>
      <c r="E10" s="251"/>
      <c r="F10" s="251"/>
      <c r="G10" s="251">
        <v>700</v>
      </c>
      <c r="H10" s="251">
        <v>699.996</v>
      </c>
      <c r="I10" s="251">
        <v>699.996</v>
      </c>
      <c r="J10" s="251">
        <v>699.996</v>
      </c>
      <c r="K10" s="252" t="s">
        <v>128</v>
      </c>
    </row>
    <row r="11" spans="1:11" ht="45.75" thickBot="1">
      <c r="A11" s="253" t="s">
        <v>117</v>
      </c>
      <c r="B11" s="254" t="s">
        <v>118</v>
      </c>
      <c r="C11" s="254">
        <f>956+3.333</f>
        <v>959.333</v>
      </c>
      <c r="D11" s="254">
        <v>2017</v>
      </c>
      <c r="E11" s="254">
        <v>2018</v>
      </c>
      <c r="F11" s="254"/>
      <c r="G11" s="254">
        <v>3.333</v>
      </c>
      <c r="H11" s="254"/>
      <c r="I11" s="254"/>
      <c r="J11" s="254"/>
      <c r="K11" s="425" t="s">
        <v>185</v>
      </c>
    </row>
    <row r="12" spans="1:9" ht="12.75">
      <c r="A12" s="93"/>
      <c r="B12" s="93"/>
      <c r="C12" s="93"/>
      <c r="D12" s="93"/>
      <c r="E12" s="93"/>
      <c r="F12" s="93"/>
      <c r="G12" s="93"/>
      <c r="H12" s="93"/>
      <c r="I12" s="93"/>
    </row>
    <row r="13" spans="5:9" ht="12.75">
      <c r="E13" s="93"/>
      <c r="F13" s="93"/>
      <c r="G13" s="93"/>
      <c r="H13" s="93"/>
      <c r="I13" s="93"/>
    </row>
    <row r="14" spans="7:9" ht="12.75" customHeight="1">
      <c r="G14" s="93"/>
      <c r="H14" s="93"/>
      <c r="I14" s="93"/>
    </row>
    <row r="15" spans="1:9" s="99" customFormat="1" ht="15.75">
      <c r="A15" s="255" t="s">
        <v>66</v>
      </c>
      <c r="G15" s="100"/>
      <c r="H15" s="100"/>
      <c r="I15" s="100"/>
    </row>
    <row r="16" spans="3:9" ht="16.5" thickBot="1">
      <c r="C16" s="104"/>
      <c r="D16" s="94"/>
      <c r="E16" s="91"/>
      <c r="F16" s="91"/>
      <c r="G16" s="94"/>
      <c r="H16" s="95"/>
      <c r="I16" s="95"/>
    </row>
    <row r="17" spans="1:12" ht="18.75" customHeight="1">
      <c r="A17" s="409" t="s">
        <v>36</v>
      </c>
      <c r="B17" s="402" t="s">
        <v>45</v>
      </c>
      <c r="C17" s="114" t="s">
        <v>34</v>
      </c>
      <c r="D17" s="114" t="s">
        <v>46</v>
      </c>
      <c r="E17" s="114" t="s">
        <v>47</v>
      </c>
      <c r="F17" s="114" t="s">
        <v>48</v>
      </c>
      <c r="G17" s="114" t="s">
        <v>37</v>
      </c>
      <c r="H17" s="402" t="s">
        <v>49</v>
      </c>
      <c r="I17" s="402" t="s">
        <v>64</v>
      </c>
      <c r="J17" s="402" t="s">
        <v>50</v>
      </c>
      <c r="K17" s="402" t="s">
        <v>51</v>
      </c>
      <c r="L17" s="394" t="s">
        <v>30</v>
      </c>
    </row>
    <row r="18" spans="1:12" ht="12.75">
      <c r="A18" s="410"/>
      <c r="B18" s="403"/>
      <c r="C18" s="90" t="s">
        <v>35</v>
      </c>
      <c r="D18" s="90" t="s">
        <v>31</v>
      </c>
      <c r="E18" s="90" t="s">
        <v>52</v>
      </c>
      <c r="F18" s="90" t="s">
        <v>52</v>
      </c>
      <c r="G18" s="90" t="s">
        <v>33</v>
      </c>
      <c r="H18" s="403"/>
      <c r="I18" s="403"/>
      <c r="J18" s="403"/>
      <c r="K18" s="403"/>
      <c r="L18" s="395"/>
    </row>
    <row r="19" spans="1:12" ht="13.5" thickBot="1">
      <c r="A19" s="411"/>
      <c r="B19" s="404"/>
      <c r="C19" s="115"/>
      <c r="D19" s="115" t="s">
        <v>32</v>
      </c>
      <c r="E19" s="115" t="s">
        <v>32</v>
      </c>
      <c r="F19" s="115" t="s">
        <v>32</v>
      </c>
      <c r="G19" s="115"/>
      <c r="H19" s="404"/>
      <c r="I19" s="404"/>
      <c r="J19" s="404"/>
      <c r="K19" s="404"/>
      <c r="L19" s="396"/>
    </row>
    <row r="20" spans="1:12" ht="12.75">
      <c r="A20" s="111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3"/>
    </row>
    <row r="21" spans="1:12" ht="12.75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7"/>
    </row>
    <row r="22" spans="1:12" ht="12.75">
      <c r="A22" s="105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7"/>
    </row>
    <row r="23" spans="1:12" ht="13.5" thickBot="1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10"/>
    </row>
    <row r="27" spans="1:9" ht="15">
      <c r="A27" s="412" t="s">
        <v>23</v>
      </c>
      <c r="B27" s="413"/>
      <c r="C27" s="243" t="s">
        <v>8</v>
      </c>
      <c r="D27" s="348" t="s">
        <v>124</v>
      </c>
      <c r="E27" s="349"/>
      <c r="F27" s="418" t="s">
        <v>24</v>
      </c>
      <c r="G27" s="243" t="s">
        <v>8</v>
      </c>
      <c r="H27" s="348"/>
      <c r="I27" s="349"/>
    </row>
    <row r="28" spans="1:9" ht="15">
      <c r="A28" s="414"/>
      <c r="B28" s="415"/>
      <c r="C28" s="243" t="s">
        <v>25</v>
      </c>
      <c r="D28" s="348"/>
      <c r="E28" s="349"/>
      <c r="F28" s="419"/>
      <c r="G28" s="243" t="s">
        <v>25</v>
      </c>
      <c r="H28" s="348"/>
      <c r="I28" s="349"/>
    </row>
    <row r="29" spans="1:9" ht="15">
      <c r="A29" s="416"/>
      <c r="B29" s="417"/>
      <c r="C29" s="243" t="s">
        <v>26</v>
      </c>
      <c r="D29" s="348" t="s">
        <v>183</v>
      </c>
      <c r="E29" s="349"/>
      <c r="F29" s="420"/>
      <c r="G29" s="243" t="s">
        <v>26</v>
      </c>
      <c r="H29" s="348" t="str">
        <f>D29</f>
        <v>29.01.2019</v>
      </c>
      <c r="I29" s="349"/>
    </row>
  </sheetData>
  <sheetProtection/>
  <mergeCells count="23">
    <mergeCell ref="A27:B29"/>
    <mergeCell ref="D27:E27"/>
    <mergeCell ref="F27:F29"/>
    <mergeCell ref="H27:I27"/>
    <mergeCell ref="D28:E28"/>
    <mergeCell ref="H28:I28"/>
    <mergeCell ref="D29:E29"/>
    <mergeCell ref="H29:I29"/>
    <mergeCell ref="A6:A8"/>
    <mergeCell ref="A17:A19"/>
    <mergeCell ref="B17:B19"/>
    <mergeCell ref="H17:H19"/>
    <mergeCell ref="I17:I19"/>
    <mergeCell ref="J17:J19"/>
    <mergeCell ref="L17:L19"/>
    <mergeCell ref="K6:K8"/>
    <mergeCell ref="F7:F8"/>
    <mergeCell ref="K17:K19"/>
    <mergeCell ref="B6:B8"/>
    <mergeCell ref="G6:G8"/>
    <mergeCell ref="H6:H8"/>
    <mergeCell ref="I6:I8"/>
    <mergeCell ref="J6:J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2018-09-25T01:54:10Z</cp:lastPrinted>
  <dcterms:created xsi:type="dcterms:W3CDTF">2006-01-12T07:01:41Z</dcterms:created>
  <dcterms:modified xsi:type="dcterms:W3CDTF">2019-02-11T07:22:50Z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