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15" activeTab="4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  <sheet name="Sheet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3'!$A$1:$S$37</definedName>
    <definedName name="_xlnm.Print_Area" localSheetId="4">'Aneksi nr. 5'!$A$1:$L$31</definedName>
    <definedName name="_xlnm.Print_Area" localSheetId="0">'Aneksi nr.1'!$A$1:$I$26</definedName>
    <definedName name="_xlnm.Print_Area" localSheetId="1">'Aneksi nr.2'!$A$1:$I$31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<sst xmlns="http://schemas.openxmlformats.org/spreadsheetml/2006/main" count="333" uniqueCount="258">
  <si>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</si>
  <si>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</si>
  <si>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</si>
  <si>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</si>
  <si>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</si>
  <si>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</si>
  <si>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</si>
  <si>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</si>
  <si>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</si>
  <si>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</si>
  <si>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</si>
  <si>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</si>
  <si>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</si>
  <si>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</si>
  <si>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</si>
  <si>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</si>
  <si>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</si>
  <si>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</si>
  <si>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</si>
  <si>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</si>
  <si>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</si>
  <si>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</si>
  <si>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</si>
  <si>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</si>
  <si>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</si>
  <si>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Programet</t>
  </si>
  <si>
    <t>PBA</t>
  </si>
  <si>
    <t>0001</t>
  </si>
  <si>
    <t>0002</t>
  </si>
  <si>
    <t>0003</t>
  </si>
  <si>
    <t>0004</t>
  </si>
  <si>
    <t>0005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</si>
  <si>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</si>
  <si>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</si>
  <si>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</si>
  <si>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</si>
  <si>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</si>
  <si>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</si>
  <si>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</si>
  <si>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</si>
  <si>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</si>
  <si>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</si>
  <si>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</si>
  <si>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</si>
  <si>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</si>
  <si>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</si>
  <si>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</si>
  <si>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C</t>
  </si>
  <si>
    <t>D</t>
  </si>
  <si>
    <t>Emertimi i programit:</t>
  </si>
  <si>
    <t>E</t>
  </si>
  <si>
    <t>Emertimi i projektit</t>
  </si>
  <si>
    <t xml:space="preserve">Vlera e plotë </t>
  </si>
  <si>
    <t>Viti i fillimit</t>
  </si>
  <si>
    <t>Vitit i përfundimit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</si>
  <si>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</si>
  <si>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</si>
  <si>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</si>
  <si>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</si>
  <si>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</si>
  <si>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</si>
  <si>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</si>
  <si>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</si>
  <si>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Totali </t>
  </si>
  <si>
    <t xml:space="preserve">Sasia e 
realizuar </t>
  </si>
  <si>
    <t>Qellimi 1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</si>
  <si>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</si>
  <si>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</si>
  <si>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</si>
  <si>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</si>
  <si>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</si>
  <si>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</si>
  <si>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F</t>
  </si>
  <si>
    <t>% e Realizimit te Treguesit te Performances/Produktit</t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</si>
  <si>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</si>
  <si>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</si>
  <si>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</si>
  <si>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</si>
  <si>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</si>
  <si>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</si>
  <si>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Treguesi i Performances .....</t>
  </si>
  <si>
    <t>i
Periudhes/progresiv</t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</si>
  <si>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</si>
  <si>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</si>
  <si>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</si>
  <si>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</si>
  <si>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</si>
  <si>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</si>
  <si>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</si>
  <si>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</si>
  <si>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</si>
  <si>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</si>
  <si>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</si>
  <si>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</si>
  <si>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</si>
  <si>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</si>
  <si>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</si>
  <si>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</si>
  <si>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</si>
  <si>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</si>
  <si>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</si>
  <si>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</si>
  <si>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</si>
  <si>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</si>
  <si>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</si>
  <si>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</si>
  <si>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</si>
  <si>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</si>
  <si>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</si>
  <si>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</si>
  <si>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</si>
  <si>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Planifikim, Menaxhim dhe Administrim</t>
  </si>
  <si>
    <t>Sistemi I Burgjeve</t>
  </si>
  <si>
    <t>0006</t>
  </si>
  <si>
    <t>0007</t>
  </si>
  <si>
    <t>Sherbimi per Ceshtjet e Biresimeve</t>
  </si>
  <si>
    <t>0008</t>
  </si>
  <si>
    <t>MINISTRIA E DREJTESISE</t>
  </si>
  <si>
    <t>14</t>
  </si>
  <si>
    <t>01110</t>
  </si>
  <si>
    <t>Planifikim, Menaxhim dhe Adinistrim</t>
  </si>
  <si>
    <t>numer aktesh</t>
  </si>
  <si>
    <t>numer inspektimesh</t>
  </si>
  <si>
    <t>Asistence juridike te institucioneve shteterore dhe enteve publike nepermjet keshillimit dhe perfaqesimit ne gjykata kombetare e nderkombetare</t>
  </si>
  <si>
    <t>numer</t>
  </si>
  <si>
    <t xml:space="preserve">numer </t>
  </si>
  <si>
    <t>G</t>
  </si>
  <si>
    <t>nr punonjesish</t>
  </si>
  <si>
    <t>H</t>
  </si>
  <si>
    <t>nr godinash</t>
  </si>
  <si>
    <t>J</t>
  </si>
  <si>
    <t>K</t>
  </si>
  <si>
    <t xml:space="preserve">nr pajisjesh </t>
  </si>
  <si>
    <t>Ministria e Drejtesise</t>
  </si>
  <si>
    <t xml:space="preserve">Tvsh euralius </t>
  </si>
  <si>
    <t>M140304</t>
  </si>
  <si>
    <t>M140312</t>
  </si>
  <si>
    <t>M140173</t>
  </si>
  <si>
    <t>Rikonceptim , permiresim i sistemit ALBIS</t>
  </si>
  <si>
    <t>M140058</t>
  </si>
  <si>
    <t>TVSH-Misioni Euralius</t>
  </si>
  <si>
    <t>Planifikim, Menaxhim,  Administrimi</t>
  </si>
  <si>
    <t>Objektivi 1</t>
  </si>
  <si>
    <t>Hartimi i legjislacionit dhe pergatitja e projekt akteve  në fushën e pergjegjesise shteterore te Ministrise se Drejtësisë dhe dhenia e mendimit te specializuar. perkthimet zyrtare per gjyqesorin dhe mirefunksionimi i MD</t>
  </si>
  <si>
    <t>Perkthime zyrtare ne fushen penale te kryera</t>
  </si>
  <si>
    <t xml:space="preserve">Objektivi 2 </t>
  </si>
  <si>
    <t>Objektivi 3</t>
  </si>
  <si>
    <t>Mbikqyrja e administraoreve te falimenetit nepermjet analizimit te raporteve statistikore siapas standarteve kombetare te licensimit.organin e Prokurorise.</t>
  </si>
  <si>
    <t>Objektivi 4</t>
  </si>
  <si>
    <t>Pranimi për administrim dhe ruajtje të përhershme të dokumentave me rëndësi historike kombëtare të gjykatave të shkallës së parë dhe të dytë</t>
  </si>
  <si>
    <t>Ndihme juridike falas per grate ne nevoje</t>
  </si>
  <si>
    <t>numer faqesh</t>
  </si>
  <si>
    <t>Harmonizimi dhe reformimi i legjislacionit Shqiptar, si edhe perqasja e legjislacionit me standartet e BE. Permiresimi i sherbimeve te nevojshme qe lidhen me sistemin gjyqesor dhe peniteciar si dhe permiresimi i sherbimeve ne institucionet vartese, sipas standarteve te BE. Shnderrimin e Avokatures se Shtetit ne nje institucion te specializuar dhe efikas per mbrojtjen e interesave civile pasurore, jopasurore, ligjore te shtetit shqiptar. Permiresimi i performances se KSHNJ, rritja e efektivitetit te ndihmes juridike, ne mbrojtje te te drejtave dhe lirive themelore te individit, interesave te ligjshme ne gjithe teritorin e Republikes se Shqiperise dhe interesat e grupeve vulnerabel. Permiresimi i performances se AMF duke u bere i vetmi burim informacioni mbi te gjitha procedurat e procesit te falimentit, ne teritorin e Republikes, ne zbatim te akteve ligjore ne fuqi dhe interesave te ligjshme te paleve te perfshira ne keto procedura.</t>
  </si>
  <si>
    <t xml:space="preserve">Gjykata që transferojnë fondet arkivore </t>
  </si>
  <si>
    <t>Publikimet Zyrtare</t>
  </si>
  <si>
    <t xml:space="preserve"> Mjekesiae ligjore</t>
  </si>
  <si>
    <t>Sherbimi I Permbarimit Gjyqesor</t>
  </si>
  <si>
    <t>Sherbimi I Kthimit dhe Kompensimit te Pronave</t>
  </si>
  <si>
    <t>Sherbimi i  Proves</t>
  </si>
  <si>
    <t>Jane realizuar Akte Ligjore ne kohe dhe me cilesi, jane realizuar dhenia e mendimeve te specializuara Ministrive te Linjes. Eshte dhene ndihma Individëve që plotësojnë kushtet për dhënien e ndihmës juridike falas si dhe bere perfaqesimi dhe mbrojtja e interesave pasurore te Shtetit Shqiptar prane gjykatave kombetare dhe nderkombetare.</t>
  </si>
  <si>
    <t>Dhenie ndihme juridike falas paresore dhe dytesore</t>
  </si>
  <si>
    <t>Fondeve arkivore te gjykatave te perthithura</t>
  </si>
  <si>
    <t xml:space="preserve">Administrate funksionale (per punonjesit e paperfshire ne realizimin e produkteve A,B,C) </t>
  </si>
  <si>
    <r>
      <t xml:space="preserve">Sasia 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 </t>
    </r>
  </si>
  <si>
    <r>
      <t xml:space="preserve">Shpenzimet 
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 xml:space="preserve">te vitit korent </t>
    </r>
  </si>
  <si>
    <r>
      <t xml:space="preserve">Kosto per Njesi 
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</si>
  <si>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ne fund te vitit </t>
    </r>
    <r>
      <rPr>
        <b/>
        <sz val="8"/>
        <rFont val="Arial"/>
        <family val="2"/>
      </rPr>
      <t>korent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</si>
  <si>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ne fund te vitit </t>
    </r>
    <r>
      <rPr>
        <b/>
        <sz val="8"/>
        <rFont val="Arial"/>
        <family val="2"/>
      </rPr>
      <t>korent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</si>
  <si>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ne fund te vitit </t>
    </r>
    <r>
      <rPr>
        <b/>
        <sz val="8"/>
        <rFont val="Arial"/>
        <family val="2"/>
      </rPr>
      <t>korent</t>
    </r>
  </si>
  <si>
    <t>numer dosjesh</t>
  </si>
  <si>
    <t>REALIZIMI për periudhën e raportimit vjetore</t>
  </si>
  <si>
    <t>Projektakte te hartuara dhe te vleresuara</t>
  </si>
  <si>
    <t>Profesione të lira të monitoruara</t>
  </si>
  <si>
    <t>M140303</t>
  </si>
  <si>
    <t>GM14025</t>
  </si>
  <si>
    <t>Grant</t>
  </si>
  <si>
    <t xml:space="preserve">Buxheti </t>
  </si>
  <si>
    <t>Plani i buxhetit viti</t>
  </si>
  <si>
    <t>EURALIUS V</t>
  </si>
  <si>
    <t>31/03/2019</t>
  </si>
  <si>
    <t xml:space="preserve">Perkthime zyrtare ne fushen penale </t>
  </si>
  <si>
    <t>Mbikqyrja dhe  Licensimi i Administratoreve te falimentit</t>
  </si>
  <si>
    <t>Godina te rikonstruktuara per, KPA,  Ministrine e Drejtesise, ASHSGJ  dhe ASH</t>
  </si>
  <si>
    <t>Treguesit e performancës/Produktet:</t>
  </si>
  <si>
    <r>
      <t>Emertimi i Treguesit te Performances</t>
    </r>
    <r>
      <rPr>
        <b/>
        <sz val="10"/>
        <color indexed="8"/>
        <rFont val="Calibri"/>
        <family val="2"/>
      </rPr>
      <t>/Produktit</t>
    </r>
  </si>
  <si>
    <t>Projektligje dhe projektvendime të hartuara  dhe te vlerwsuara</t>
  </si>
  <si>
    <t>Objektivi 1 eshte realizuar pasi projektaktet e hartuara, ato te vleresuara si dhe perkthimet zyrtare jane realizuar madje materialet e perkthyera e kane tejkaluar planifikimin per periudhen vjetore</t>
  </si>
  <si>
    <t>Admistrator falimenti te mbikqyrur dhe te licensuar</t>
  </si>
  <si>
    <t>0009</t>
  </si>
  <si>
    <t>i
vitit paraardhes 
Viti 2018</t>
  </si>
  <si>
    <t>Viti 2019</t>
  </si>
  <si>
    <t>Plan Fillestar Viti 2019</t>
  </si>
  <si>
    <t>Plan i Rishikuar Viti 2019</t>
  </si>
  <si>
    <t>Buxheti 4-mujor 2019</t>
  </si>
  <si>
    <t>Fakti 4-mujori I 2019</t>
  </si>
  <si>
    <t>Ndihma Juridike</t>
  </si>
  <si>
    <t>i vitit paraardhes
Viti 2018</t>
  </si>
  <si>
    <t>Plan                   Viti 2019</t>
  </si>
  <si>
    <t>Buxheti 4-mujor</t>
  </si>
  <si>
    <t>Fakti 4-mujor</t>
  </si>
  <si>
    <t xml:space="preserve">Rikonstruksion I Md dhe Arkives Lunder </t>
  </si>
  <si>
    <t>m2</t>
  </si>
  <si>
    <t>Te mitur te mbikqyrur</t>
  </si>
  <si>
    <t xml:space="preserve">nr </t>
  </si>
  <si>
    <t>Te mitur te trajtuar</t>
  </si>
  <si>
    <t>nr</t>
  </si>
  <si>
    <t>sistem eletronik per dixhitalizimin e Arkives Gjyqesore lunder</t>
  </si>
  <si>
    <t>Per rikonstruksionin e Arkives Lunder eshte duke u pergatitur detyra e projektimit nga specialistët në Aparatin e Ministrise se Drejtesise. Per Rikonstruksionin e Arkives se Aparatit te Ministrise se Drejtesise eshte marre ne dorezim projekt zbatimi. procedura e prokurimit pritet te realizhet gjate 6-mujorit te pare te vitit 2019.</t>
  </si>
  <si>
    <t>Niveli i planifikuar ne vitin 2019</t>
  </si>
  <si>
    <t>Niveli faktik ne fund te vitit korent (4 mujori)</t>
  </si>
  <si>
    <t>Niveli i rishikuar ne vitin korent 4-mujor</t>
  </si>
  <si>
    <t>c</t>
  </si>
  <si>
    <t xml:space="preserve">Mbikqyrja dhe mbrojtja e të miturve/të rinjve gjate dhe pas kryerjes së dënimit në përputhje me Kodin e Drejtësisë Penale për të miturit.
</t>
  </si>
  <si>
    <t xml:space="preserve">Të mitur të mbikqyrur </t>
  </si>
  <si>
    <t>Të mitur të rehabilituar</t>
  </si>
  <si>
    <t>Objektivat e politikës</t>
  </si>
  <si>
    <t>Institucioni qe realizon kete produkt ka dale program me vete me ligjin nr.99/2018 "Per buxhetin e vitit 2019"</t>
  </si>
  <si>
    <t>Institucioni qe realizon kete produkt ka kaluar ne varesi te kryeministrise me ligjin nr.99/2018 "Per buxhetin e vitit 2019"</t>
  </si>
  <si>
    <t>Jane realizuar te gjitha kerkesat qe kane gjykatat.</t>
  </si>
  <si>
    <t>Eshte disbursuar pjeserisht financimi i huaj dhe eshte  paguar  TVSH e faturave te misionit te paraqitura prane sektorit te finances.</t>
  </si>
  <si>
    <t>Ky produkt nuk eshte planifikuar per vitin 2019</t>
  </si>
  <si>
    <t>Ky produkt nuk eshte realizuar ne vitin 2018</t>
  </si>
  <si>
    <t xml:space="preserve">Permiresimi i kushteve te punes se punonjesve nepermjet blerje te pajisjeve te  zyres dhe elektronike  kpa, Ash, KSHNJ dhe pajisje elektronike dhe Arkiva gjyqesore. Per vitin 2019 blerje pajisje ka ASHGJ, Aparati I Ministrise dhe AKF </t>
  </si>
  <si>
    <t xml:space="preserve">Eshte ngritur grupi i punes per marrjen ne dorezim te sistemit.   </t>
  </si>
  <si>
    <t>Buxheti 2019</t>
  </si>
  <si>
    <t>Plani i buxhetit viti 2019</t>
  </si>
  <si>
    <t>18AQ403</t>
  </si>
  <si>
    <t>Pajisje elektronike të blera</t>
  </si>
  <si>
    <t>Pajisje zyre te blera per AMF</t>
  </si>
  <si>
    <t>Sisteme elektronik per Digitalizimin e Arkives gjyqesore Lunder</t>
  </si>
  <si>
    <t>Pajisje elektronike te blera</t>
  </si>
  <si>
    <t>Pajisje zyre te blera per aparatin e MD</t>
  </si>
  <si>
    <t>Ambiente te rikonstruktuara te Arkives Gjyqesore</t>
  </si>
  <si>
    <t>18AQ502</t>
  </si>
  <si>
    <t>M140319</t>
  </si>
  <si>
    <t>Realizuar në masën 82.3%, diferenca prej rreth 88.000 leke eshte ne proces prokurimi.</t>
  </si>
  <si>
    <t>Eshte bere likuidimi sipas faturave te paraqitura prane Sektorit te Finances.</t>
  </si>
  <si>
    <t>I eshte derguar kerkesa AKSHIT per prokurim. Pritet te kryhet procedura e prokurimit nga AKSHI.</t>
  </si>
  <si>
    <t>nr faturash 18/nr raportesh19</t>
  </si>
  <si>
    <t>Produkti eshte realizuar 100%</t>
  </si>
  <si>
    <t>Produkti eshte realizuar 100% . Te gjitha praktikat e hyra per vleresim jane vleresuar dhe jane hartuar sa plani akte ligjore dhe nenligjore</t>
  </si>
  <si>
    <t>Periudha e Raportimit: 4-mujori i vitit 2019</t>
  </si>
  <si>
    <t>Jane planifikuar te kryhen ne 4-mujorin e dyte te vitit 2019.</t>
  </si>
  <si>
    <t>Me Vendimin e Keshillit te Ministrave Nr.314 date 15.05.2019 per "organizimin , funksionimin, si dhe percaktimin e rregullimeve specifike lidhur me strukturen dhe organiken e Qendres se Parandalimit te Krimeve te te miturve. Kjo VKM  I hap rruge krijimit te  Qendres se Parandalimit te Krimeve te te Miturve.</t>
  </si>
  <si>
    <t xml:space="preserve">Me Vendimin e Keshillit te Ministrave Nr.233 date 17.04.2019 per "Per percaktimin  rregullimeve te vecanta lidhur me funksionimin e mjediseve , te nivelit te sigurise se tyre dhe standardet e programeve te edukimit e te rehabilitimit, ne rastet e kufizimit te lirise se te miturve"Eshte pergatitur rregullorja e institucionit te Kufizimit te Lirise dhe Programi Rehabilitues. Instituti nuk eshte ngritur akoma pasi nuk kemi fonde per investime ne dispozicion. gjate hartimit te PBA 2020-2022 eshte kerkuar fond per kete investim.  </t>
  </si>
  <si>
    <t>Objektivi i politikes se programit eshte realizuar 63%. Jane arkivuar te gjitha dosjet e gjykatave qe kane sjelle kerkesa per arkivim.</t>
  </si>
  <si>
    <t xml:space="preserve">Me Vendimin e Keshillit te Ministrave Nr.233 date 17.04.2019 per "Per percaktimin  rregullimeve te vecanta lidhur me funksionimin e mjediseve , te nivelit te sigurise se tyre dhe standardet e programeve te edukimit e te rehabilitimit, ne rastet e kufizimit te lirise se te miturve"Eshte pergatitur rregullorja e institucionit te Kufizimit te Lirise dhe Programi Rehabilitues. Instituti nuk eshte ngritur akoma pasi nuk kemi fonde per investime ne dispozicion. Gjate hartimit te PBA 2020-2022 eshte kerkuar fond per kete investim.  </t>
  </si>
  <si>
    <t>Produkti eshte realizuar 183 % pasi nuk mund te behet nje planifikim i sakte pasi inspektimet jane kryer ne baze ankesash.</t>
  </si>
  <si>
    <t>Per te realizuar pagesen e perkthimeve nevojitet nje pune voluminoze nga Sektori i perkthimeve zyrtare dhe sektori I Finances. Me ndryshimet ligjore Ministria e Drejtesise ben likuidimin edhe te perkthimeve te gjykatave dhe prokurorise. Per kete arsye planifikimi eshte i perafert dhe nuk mund te planifikohet saktesisht.</t>
  </si>
  <si>
    <t>Aktet e tjera nenligjore per agjencine Kombetare te falimentit jane ne faze rishikimi nga ana e Ministrise se Drejtesise. Administratoret e falimentit nuk jane licencuar, pasi personat qe I perfundonte afati I vlefshmerise nuk kane paraqitur interes per rinovim te saj.</t>
  </si>
  <si>
    <t>Per te realizuar pagesen e perkthimeve nevojitet nje pune voluminoze nga Sektori i perkthimeve zyrtare dhe sektori i Finances. Me ndryshimet ligjore Ministria e Drejtesise ben likuidimin edhe te perkthimeve te gjykatave dhe prokurorise. Per kete arsye planifikimi eshte i perafert dhe nuk mund te planifikohet saktesisht.</t>
  </si>
  <si>
    <t>I eshte deguar kerkesa AKSHIT per prokurim. Pritet te kryhet procedura e prokurimit nga AKSHI. Pajisjet e zyres per Aparatin jane realizuar ne masen 82% pjesa tjeter e fondit eshte ne proces prokurimi. ASHGJ eshte ne procesin e marrjes ne dorezim te mallit. AKF ka planifikuar qe fondet te realizohen 4-mujorin e dyte te vitit 2019</t>
  </si>
  <si>
    <t xml:space="preserve">Agjencia Kombëtare e Falimentit ka planifikuar produktin “mbikqyrja dhe liçensimi i administratorëve të falimentit”. Për 4 mujorin e parë ky produkt nuk është realizuar, pasi nuk ka përfunduar proçesi i rishikimit të akteve nënligjore. Ndërsa sa i përket licensimit të administratorëve të falimenti, ky proçes kryhet në bazë të kërkesave të paraqitura prej tyre. Për 4-mujorin e parë të vitit 2019, nuk është paraqitur asnjë kërkesë për liçensim të administratorëve të falimentit.   </t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</si>
  <si>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është në proces të hartimit të projektzbatimit.</t>
    </r>
  </si>
  <si>
    <t xml:space="preserve">është në proces të hartimit të dokumentave standarte të tenderit. </t>
  </si>
  <si>
    <t>Rehabilitimi emergjent i Arkivës së Ministrisë së Drejtësisë</t>
  </si>
  <si>
    <t>Eshtë kryer blerja dhe marrja në dorëzim e pajisjeve elektronike. Likujdimi është bërë në muajin Maj.</t>
  </si>
  <si>
    <r>
      <rPr>
        <sz val="7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E</t>
    </r>
    <r>
      <rPr>
        <sz val="12"/>
        <color indexed="8"/>
        <rFont val="Times New Roman"/>
        <family val="1"/>
      </rPr>
      <t xml:space="preserve">shtë në proces të rivlerësimit të kontratës. </t>
    </r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</si>
</sst>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  <numFmt numFmtId="218" formatCode="#,##0.00000"/>
  </numFmts>
  <fonts count="12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Garamond"/>
      <family val="1"/>
    </font>
    <font>
      <sz val="10"/>
      <color indexed="8"/>
      <name val="Times New Roman"/>
      <family val="1"/>
    </font>
    <font>
      <b/>
      <sz val="12"/>
      <color indexed="60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Garamond"/>
      <family val="1"/>
    </font>
    <font>
      <sz val="10"/>
      <color theme="1"/>
      <name val="Times New Roman"/>
      <family val="1"/>
    </font>
    <font>
      <b/>
      <sz val="12"/>
      <color rgb="FFC00000"/>
      <name val="Times New Roman"/>
      <family val="1"/>
    </font>
    <font>
      <sz val="11"/>
      <color rgb="FF000000"/>
      <name val="Times New Roman"/>
      <family val="1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C00000"/>
      <name val="Arial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dashed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97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1" fontId="0" fillId="0" borderId="0" applyFont="0" applyFill="0" applyBorder="0" applyAlignment="0" applyProtection="0"/>
    <xf numFmtId="0" fontId="19" fillId="0" borderId="0">
      <alignment/>
      <protection/>
    </xf>
    <xf numFmtId="169" fontId="0" fillId="0" borderId="0" applyFont="0" applyFill="0" applyBorder="0" applyAlignment="0" applyProtection="0"/>
    <xf numFmtId="192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188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7" fillId="0" borderId="0">
      <alignment/>
      <protection/>
    </xf>
    <xf numFmtId="0" fontId="28" fillId="0" borderId="10" applyNumberFormat="0" applyFill="0" applyAlignment="0" applyProtection="0"/>
    <xf numFmtId="206" fontId="17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29" fillId="0" borderId="0" applyFill="0" applyBorder="0" applyAlignment="0" applyProtection="0"/>
    <xf numFmtId="199" fontId="29" fillId="0" borderId="0" applyFill="0" applyBorder="0" applyAlignment="0" applyProtection="0"/>
    <xf numFmtId="0" fontId="0" fillId="0" borderId="0">
      <alignment/>
      <protection/>
    </xf>
    <xf numFmtId="0" fontId="0" fillId="24" borderId="1" applyNumberFormat="0" applyFont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07" fontId="29" fillId="0" borderId="0" applyFill="0" applyBorder="0" applyAlignment="0">
      <protection/>
    </xf>
    <xf numFmtId="207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3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04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05" fontId="29" fillId="0" borderId="0">
      <alignment horizontal="right"/>
      <protection/>
    </xf>
    <xf numFmtId="205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0" fontId="10" fillId="0" borderId="0">
      <alignment horizontal="right"/>
      <protection/>
    </xf>
    <xf numFmtId="190" fontId="10" fillId="0" borderId="0">
      <alignment horizontal="right"/>
      <protection/>
    </xf>
    <xf numFmtId="0" fontId="44" fillId="0" borderId="0" applyProtection="0">
      <alignment/>
    </xf>
    <xf numFmtId="208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4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8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89" fillId="0" borderId="0" xfId="0" applyFont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90" fillId="0" borderId="23" xfId="0" applyNumberFormat="1" applyFont="1" applyFill="1" applyBorder="1" applyAlignment="1">
      <alignment horizontal="center" vertical="center"/>
    </xf>
    <xf numFmtId="49" fontId="90" fillId="0" borderId="24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/>
    </xf>
    <xf numFmtId="177" fontId="8" fillId="26" borderId="9" xfId="0" applyNumberFormat="1" applyFont="1" applyFill="1" applyBorder="1" applyAlignment="1">
      <alignment horizontal="center"/>
    </xf>
    <xf numFmtId="177" fontId="4" fillId="26" borderId="28" xfId="0" applyNumberFormat="1" applyFont="1" applyFill="1" applyBorder="1" applyAlignment="1">
      <alignment horizontal="center"/>
    </xf>
    <xf numFmtId="0" fontId="92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90" fillId="0" borderId="24" xfId="0" applyNumberFormat="1" applyFont="1" applyFill="1" applyBorder="1" applyAlignment="1">
      <alignment horizontal="center" vertical="center"/>
    </xf>
    <xf numFmtId="177" fontId="3" fillId="26" borderId="28" xfId="0" applyNumberFormat="1" applyFont="1" applyFill="1" applyBorder="1" applyAlignment="1">
      <alignment horizontal="center"/>
    </xf>
    <xf numFmtId="177" fontId="3" fillId="0" borderId="28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6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4" fillId="27" borderId="9" xfId="0" applyNumberFormat="1" applyFont="1" applyFill="1" applyBorder="1" applyAlignment="1">
      <alignment horizontal="center"/>
    </xf>
    <xf numFmtId="177" fontId="8" fillId="27" borderId="9" xfId="0" applyNumberFormat="1" applyFont="1" applyFill="1" applyBorder="1" applyAlignment="1">
      <alignment horizontal="center"/>
    </xf>
    <xf numFmtId="49" fontId="4" fillId="27" borderId="28" xfId="0" applyNumberFormat="1" applyFont="1" applyFill="1" applyBorder="1" applyAlignment="1">
      <alignment horizontal="center"/>
    </xf>
    <xf numFmtId="0" fontId="93" fillId="26" borderId="15" xfId="0" applyFont="1" applyFill="1" applyBorder="1" applyAlignment="1">
      <alignment horizontal="center"/>
    </xf>
    <xf numFmtId="0" fontId="90" fillId="28" borderId="16" xfId="0" applyFont="1" applyFill="1" applyBorder="1" applyAlignment="1">
      <alignment horizontal="center"/>
    </xf>
    <xf numFmtId="177" fontId="90" fillId="28" borderId="9" xfId="0" applyNumberFormat="1" applyFont="1" applyFill="1" applyBorder="1" applyAlignment="1">
      <alignment horizontal="center"/>
    </xf>
    <xf numFmtId="177" fontId="90" fillId="28" borderId="28" xfId="0" applyNumberFormat="1" applyFont="1" applyFill="1" applyBorder="1" applyAlignment="1">
      <alignment horizontal="center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177" fontId="90" fillId="29" borderId="30" xfId="0" applyNumberFormat="1" applyFont="1" applyFill="1" applyBorder="1" applyAlignment="1">
      <alignment horizontal="center"/>
    </xf>
    <xf numFmtId="0" fontId="93" fillId="26" borderId="16" xfId="0" applyFont="1" applyFill="1" applyBorder="1" applyAlignment="1">
      <alignment horizontal="center"/>
    </xf>
    <xf numFmtId="177" fontId="93" fillId="26" borderId="9" xfId="0" applyNumberFormat="1" applyFont="1" applyFill="1" applyBorder="1" applyAlignment="1">
      <alignment horizontal="center"/>
    </xf>
    <xf numFmtId="177" fontId="90" fillId="26" borderId="28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77" fontId="94" fillId="26" borderId="32" xfId="0" applyNumberFormat="1" applyFont="1" applyFill="1" applyBorder="1" applyAlignment="1">
      <alignment horizontal="center"/>
    </xf>
    <xf numFmtId="0" fontId="91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27" borderId="9" xfId="0" applyNumberFormat="1" applyFont="1" applyFill="1" applyBorder="1" applyAlignment="1">
      <alignment horizontal="center" vertical="center"/>
    </xf>
    <xf numFmtId="0" fontId="96" fillId="0" borderId="0" xfId="0" applyFont="1" applyBorder="1" applyAlignment="1">
      <alignment/>
    </xf>
    <xf numFmtId="0" fontId="97" fillId="0" borderId="0" xfId="0" applyFont="1" applyBorder="1" applyAlignment="1">
      <alignment/>
    </xf>
    <xf numFmtId="0" fontId="92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91" fillId="0" borderId="0" xfId="0" applyFont="1" applyBorder="1" applyAlignment="1">
      <alignment/>
    </xf>
    <xf numFmtId="0" fontId="9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8" fillId="0" borderId="9" xfId="0" applyFont="1" applyBorder="1" applyAlignment="1">
      <alignment horizontal="center" vertical="center" wrapText="1"/>
    </xf>
    <xf numFmtId="0" fontId="98" fillId="0" borderId="20" xfId="0" applyFont="1" applyFill="1" applyBorder="1" applyAlignment="1">
      <alignment horizontal="center" vertical="center" wrapText="1"/>
    </xf>
    <xf numFmtId="0" fontId="99" fillId="0" borderId="9" xfId="0" applyFont="1" applyBorder="1" applyAlignment="1">
      <alignment horizontal="center" vertical="center" wrapText="1"/>
    </xf>
    <xf numFmtId="0" fontId="91" fillId="0" borderId="0" xfId="0" applyFont="1" applyAlignment="1">
      <alignment horizontal="left"/>
    </xf>
    <xf numFmtId="0" fontId="91" fillId="0" borderId="0" xfId="0" applyFont="1" applyAlignment="1">
      <alignment/>
    </xf>
    <xf numFmtId="0" fontId="100" fillId="0" borderId="33" xfId="0" applyFont="1" applyBorder="1" applyAlignment="1">
      <alignment horizontal="center" vertical="center" wrapText="1"/>
    </xf>
    <xf numFmtId="0" fontId="98" fillId="27" borderId="9" xfId="0" applyFont="1" applyFill="1" applyBorder="1" applyAlignment="1">
      <alignment horizontal="center" vertical="center" wrapText="1"/>
    </xf>
    <xf numFmtId="0" fontId="0" fillId="27" borderId="9" xfId="0" applyFill="1" applyBorder="1" applyAlignment="1">
      <alignment horizontal="center" vertical="center" wrapText="1"/>
    </xf>
    <xf numFmtId="0" fontId="101" fillId="0" borderId="15" xfId="0" applyFont="1" applyBorder="1" applyAlignment="1">
      <alignment horizontal="center" vertical="center" wrapText="1"/>
    </xf>
    <xf numFmtId="0" fontId="102" fillId="0" borderId="15" xfId="0" applyFont="1" applyBorder="1" applyAlignment="1">
      <alignment horizontal="center" vertical="center" wrapText="1"/>
    </xf>
    <xf numFmtId="0" fontId="103" fillId="0" borderId="0" xfId="0" applyFont="1" applyAlignment="1">
      <alignment horizontal="left"/>
    </xf>
    <xf numFmtId="0" fontId="89" fillId="0" borderId="0" xfId="0" applyFont="1" applyAlignment="1">
      <alignment/>
    </xf>
    <xf numFmtId="0" fontId="103" fillId="0" borderId="0" xfId="0" applyFont="1" applyAlignment="1">
      <alignment/>
    </xf>
    <xf numFmtId="0" fontId="3" fillId="0" borderId="20" xfId="107" applyFont="1" applyFill="1" applyBorder="1" applyAlignment="1">
      <alignment horizontal="center" vertical="center" wrapText="1"/>
      <protection/>
    </xf>
    <xf numFmtId="0" fontId="2" fillId="0" borderId="0" xfId="107" applyFont="1" applyFill="1" applyAlignment="1">
      <alignment vertical="center" wrapText="1"/>
      <protection/>
    </xf>
    <xf numFmtId="0" fontId="0" fillId="0" borderId="0" xfId="107" applyFill="1" applyAlignment="1">
      <alignment vertical="center" wrapText="1"/>
      <protection/>
    </xf>
    <xf numFmtId="0" fontId="0" fillId="0" borderId="0" xfId="107" applyFill="1" applyBorder="1" applyAlignment="1">
      <alignment vertical="center" wrapText="1"/>
      <protection/>
    </xf>
    <xf numFmtId="0" fontId="9" fillId="0" borderId="0" xfId="107" applyFont="1" applyFill="1" applyBorder="1" applyAlignment="1">
      <alignment horizontal="center" vertical="center" wrapText="1"/>
      <protection/>
    </xf>
    <xf numFmtId="0" fontId="2" fillId="0" borderId="0" xfId="107" applyFont="1" applyFill="1" applyBorder="1" applyAlignment="1">
      <alignment vertical="center" wrapText="1"/>
      <protection/>
    </xf>
    <xf numFmtId="0" fontId="2" fillId="0" borderId="0" xfId="107" applyFont="1" applyFill="1" applyAlignment="1">
      <alignment vertical="center"/>
      <protection/>
    </xf>
    <xf numFmtId="0" fontId="0" fillId="0" borderId="0" xfId="107" applyFill="1" applyAlignment="1">
      <alignment vertical="center"/>
      <protection/>
    </xf>
    <xf numFmtId="0" fontId="0" fillId="0" borderId="0" xfId="107" applyFill="1" applyBorder="1" applyAlignment="1">
      <alignment vertical="center"/>
      <protection/>
    </xf>
    <xf numFmtId="0" fontId="89" fillId="0" borderId="0" xfId="107" applyFont="1" applyFill="1" applyAlignment="1">
      <alignment vertical="center"/>
      <protection/>
    </xf>
    <xf numFmtId="0" fontId="95" fillId="0" borderId="0" xfId="107" applyFont="1" applyFill="1" applyAlignment="1">
      <alignment vertical="center"/>
      <protection/>
    </xf>
    <xf numFmtId="0" fontId="95" fillId="0" borderId="0" xfId="107" applyFont="1" applyFill="1" applyBorder="1" applyAlignment="1">
      <alignment vertical="center"/>
      <protection/>
    </xf>
    <xf numFmtId="0" fontId="91" fillId="0" borderId="0" xfId="107" applyFont="1" applyFill="1" applyAlignment="1">
      <alignment vertical="center"/>
      <protection/>
    </xf>
    <xf numFmtId="0" fontId="92" fillId="0" borderId="0" xfId="107" applyFont="1" applyFill="1" applyAlignment="1">
      <alignment vertical="center"/>
      <protection/>
    </xf>
    <xf numFmtId="0" fontId="92" fillId="0" borderId="0" xfId="107" applyFont="1" applyFill="1" applyAlignment="1">
      <alignment horizontal="left" vertical="center"/>
      <protection/>
    </xf>
    <xf numFmtId="0" fontId="92" fillId="0" borderId="0" xfId="107" applyFont="1" applyFill="1" applyBorder="1" applyAlignment="1">
      <alignment vertical="center"/>
      <protection/>
    </xf>
    <xf numFmtId="0" fontId="1" fillId="0" borderId="0" xfId="107" applyFont="1" applyFill="1" applyBorder="1" applyAlignment="1">
      <alignment vertical="center" wrapText="1"/>
      <protection/>
    </xf>
    <xf numFmtId="0" fontId="0" fillId="27" borderId="15" xfId="107" applyFill="1" applyBorder="1" applyAlignment="1">
      <alignment vertical="center" wrapText="1"/>
      <protection/>
    </xf>
    <xf numFmtId="0" fontId="0" fillId="27" borderId="9" xfId="107" applyFill="1" applyBorder="1" applyAlignment="1">
      <alignment vertical="center" wrapText="1"/>
      <protection/>
    </xf>
    <xf numFmtId="0" fontId="0" fillId="27" borderId="28" xfId="107" applyFill="1" applyBorder="1" applyAlignment="1">
      <alignment vertical="center" wrapText="1"/>
      <protection/>
    </xf>
    <xf numFmtId="0" fontId="0" fillId="27" borderId="34" xfId="107" applyFill="1" applyBorder="1" applyAlignment="1">
      <alignment vertical="center" wrapText="1"/>
      <protection/>
    </xf>
    <xf numFmtId="0" fontId="0" fillId="27" borderId="30" xfId="107" applyFill="1" applyBorder="1" applyAlignment="1">
      <alignment vertical="center" wrapText="1"/>
      <protection/>
    </xf>
    <xf numFmtId="0" fontId="0" fillId="27" borderId="35" xfId="107" applyFill="1" applyBorder="1" applyAlignment="1">
      <alignment vertical="center" wrapText="1"/>
      <protection/>
    </xf>
    <xf numFmtId="0" fontId="3" fillId="0" borderId="36" xfId="107" applyFont="1" applyFill="1" applyBorder="1" applyAlignment="1">
      <alignment horizontal="center" vertical="center" wrapText="1"/>
      <protection/>
    </xf>
    <xf numFmtId="0" fontId="3" fillId="0" borderId="37" xfId="107" applyFont="1" applyFill="1" applyBorder="1" applyAlignment="1">
      <alignment horizontal="center" vertical="center" wrapText="1"/>
      <protection/>
    </xf>
    <xf numFmtId="0" fontId="98" fillId="0" borderId="9" xfId="0" applyFont="1" applyFill="1" applyBorder="1" applyAlignment="1">
      <alignment vertical="center" wrapText="1"/>
    </xf>
    <xf numFmtId="0" fontId="98" fillId="0" borderId="9" xfId="0" applyFont="1" applyFill="1" applyBorder="1" applyAlignment="1">
      <alignment horizontal="center" vertical="center" wrapText="1"/>
    </xf>
    <xf numFmtId="0" fontId="9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91" fillId="0" borderId="0" xfId="0" applyFont="1" applyAlignment="1">
      <alignment/>
    </xf>
    <xf numFmtId="0" fontId="104" fillId="0" borderId="20" xfId="0" applyFont="1" applyBorder="1" applyAlignment="1">
      <alignment horizontal="center" vertical="center" wrapText="1"/>
    </xf>
    <xf numFmtId="0" fontId="102" fillId="0" borderId="15" xfId="0" applyFont="1" applyFill="1" applyBorder="1" applyAlignment="1">
      <alignment horizontal="center" vertical="center" wrapText="1"/>
    </xf>
    <xf numFmtId="0" fontId="104" fillId="0" borderId="38" xfId="0" applyFont="1" applyBorder="1" applyAlignment="1">
      <alignment horizontal="center" vertical="center" wrapText="1"/>
    </xf>
    <xf numFmtId="0" fontId="98" fillId="0" borderId="39" xfId="0" applyFont="1" applyFill="1" applyBorder="1" applyAlignment="1">
      <alignment horizontal="center" vertical="center" wrapText="1"/>
    </xf>
    <xf numFmtId="0" fontId="98" fillId="0" borderId="13" xfId="0" applyFont="1" applyFill="1" applyBorder="1" applyAlignment="1">
      <alignment horizontal="center" vertical="center" wrapText="1"/>
    </xf>
    <xf numFmtId="0" fontId="98" fillId="0" borderId="40" xfId="0" applyFont="1" applyFill="1" applyBorder="1" applyAlignment="1">
      <alignment horizontal="center" vertical="center" wrapText="1"/>
    </xf>
    <xf numFmtId="0" fontId="105" fillId="0" borderId="41" xfId="0" applyFont="1" applyBorder="1" applyAlignment="1">
      <alignment horizontal="center" vertical="center" wrapText="1"/>
    </xf>
    <xf numFmtId="0" fontId="105" fillId="27" borderId="42" xfId="0" applyFont="1" applyFill="1" applyBorder="1" applyAlignment="1">
      <alignment horizontal="center" vertical="center" wrapText="1"/>
    </xf>
    <xf numFmtId="177" fontId="90" fillId="29" borderId="35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4" fillId="27" borderId="46" xfId="0" applyFont="1" applyFill="1" applyBorder="1" applyAlignment="1">
      <alignment horizontal="center"/>
    </xf>
    <xf numFmtId="0" fontId="4" fillId="27" borderId="47" xfId="0" applyFont="1" applyFill="1" applyBorder="1" applyAlignment="1">
      <alignment horizontal="center"/>
    </xf>
    <xf numFmtId="0" fontId="4" fillId="27" borderId="48" xfId="0" applyFont="1" applyFill="1" applyBorder="1" applyAlignment="1">
      <alignment horizontal="center"/>
    </xf>
    <xf numFmtId="177" fontId="4" fillId="27" borderId="47" xfId="0" applyNumberFormat="1" applyFont="1" applyFill="1" applyBorder="1" applyAlignment="1">
      <alignment horizontal="center" vertical="center"/>
    </xf>
    <xf numFmtId="0" fontId="4" fillId="27" borderId="49" xfId="0" applyFont="1" applyFill="1" applyBorder="1" applyAlignment="1">
      <alignment horizontal="center"/>
    </xf>
    <xf numFmtId="0" fontId="106" fillId="0" borderId="0" xfId="0" applyFont="1" applyBorder="1" applyAlignment="1">
      <alignment horizontal="left"/>
    </xf>
    <xf numFmtId="0" fontId="100" fillId="0" borderId="0" xfId="0" applyFont="1" applyAlignment="1">
      <alignment horizontal="center"/>
    </xf>
    <xf numFmtId="0" fontId="3" fillId="0" borderId="50" xfId="0" applyFont="1" applyFill="1" applyBorder="1" applyAlignment="1">
      <alignment horizontal="center" vertical="center" wrapText="1"/>
    </xf>
    <xf numFmtId="0" fontId="4" fillId="27" borderId="51" xfId="0" applyFont="1" applyFill="1" applyBorder="1" applyAlignment="1">
      <alignment horizontal="center"/>
    </xf>
    <xf numFmtId="0" fontId="4" fillId="27" borderId="5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105" fillId="0" borderId="32" xfId="0" applyFont="1" applyBorder="1" applyAlignment="1">
      <alignment horizontal="center"/>
    </xf>
    <xf numFmtId="0" fontId="105" fillId="0" borderId="54" xfId="0" applyFont="1" applyBorder="1" applyAlignment="1">
      <alignment horizontal="center"/>
    </xf>
    <xf numFmtId="0" fontId="105" fillId="0" borderId="0" xfId="0" applyFont="1" applyAlignment="1">
      <alignment horizontal="center" vertical="center" wrapText="1"/>
    </xf>
    <xf numFmtId="0" fontId="3" fillId="27" borderId="9" xfId="0" applyFont="1" applyFill="1" applyBorder="1" applyAlignment="1">
      <alignment horizontal="center"/>
    </xf>
    <xf numFmtId="3" fontId="3" fillId="26" borderId="54" xfId="0" applyNumberFormat="1" applyFont="1" applyFill="1" applyBorder="1" applyAlignment="1">
      <alignment horizontal="center" vertical="top" wrapText="1"/>
    </xf>
    <xf numFmtId="3" fontId="4" fillId="27" borderId="9" xfId="0" applyNumberFormat="1" applyFont="1" applyFill="1" applyBorder="1" applyAlignment="1">
      <alignment horizontal="center"/>
    </xf>
    <xf numFmtId="3" fontId="4" fillId="26" borderId="28" xfId="0" applyNumberFormat="1" applyFont="1" applyFill="1" applyBorder="1" applyAlignment="1">
      <alignment horizontal="center"/>
    </xf>
    <xf numFmtId="49" fontId="4" fillId="27" borderId="28" xfId="0" applyNumberFormat="1" applyFont="1" applyFill="1" applyBorder="1" applyAlignment="1" quotePrefix="1">
      <alignment horizontal="center"/>
    </xf>
    <xf numFmtId="0" fontId="3" fillId="27" borderId="9" xfId="0" applyFont="1" applyFill="1" applyBorder="1" applyAlignment="1" quotePrefix="1">
      <alignment horizontal="center" vertical="center"/>
    </xf>
    <xf numFmtId="0" fontId="2" fillId="27" borderId="16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69" fillId="27" borderId="38" xfId="0" applyFont="1" applyFill="1" applyBorder="1" applyAlignment="1" quotePrefix="1">
      <alignment horizontal="center" vertical="center" wrapText="1"/>
    </xf>
    <xf numFmtId="0" fontId="101" fillId="0" borderId="21" xfId="0" applyFont="1" applyBorder="1" applyAlignment="1">
      <alignment horizontal="center" vertical="center" wrapText="1"/>
    </xf>
    <xf numFmtId="0" fontId="98" fillId="0" borderId="23" xfId="0" applyFont="1" applyFill="1" applyBorder="1" applyAlignment="1">
      <alignment horizontal="center" vertical="center" wrapText="1"/>
    </xf>
    <xf numFmtId="9" fontId="0" fillId="0" borderId="9" xfId="118" applyFont="1" applyFill="1" applyBorder="1" applyAlignment="1">
      <alignment horizontal="center" vertical="center" wrapText="1"/>
    </xf>
    <xf numFmtId="0" fontId="105" fillId="0" borderId="55" xfId="0" applyFont="1" applyFill="1" applyBorder="1" applyAlignment="1">
      <alignment horizontal="center" vertical="center" wrapText="1"/>
    </xf>
    <xf numFmtId="0" fontId="99" fillId="0" borderId="9" xfId="0" applyFont="1" applyFill="1" applyBorder="1" applyAlignment="1">
      <alignment horizontal="center" vertical="center" wrapText="1"/>
    </xf>
    <xf numFmtId="0" fontId="0" fillId="30" borderId="0" xfId="107" applyFill="1" applyBorder="1" applyAlignment="1">
      <alignment vertical="center" wrapText="1"/>
      <protection/>
    </xf>
    <xf numFmtId="0" fontId="3" fillId="30" borderId="0" xfId="0" applyFont="1" applyFill="1" applyBorder="1" applyAlignment="1">
      <alignment horizontal="center" vertical="center" wrapText="1"/>
    </xf>
    <xf numFmtId="3" fontId="0" fillId="30" borderId="0" xfId="107" applyNumberFormat="1" applyFill="1" applyBorder="1" applyAlignment="1">
      <alignment vertical="center" wrapText="1"/>
      <protection/>
    </xf>
    <xf numFmtId="0" fontId="98" fillId="27" borderId="9" xfId="0" applyFont="1" applyFill="1" applyBorder="1" applyAlignment="1">
      <alignment horizontal="left" vertical="center" wrapText="1"/>
    </xf>
    <xf numFmtId="0" fontId="70" fillId="27" borderId="9" xfId="0" applyFont="1" applyFill="1" applyBorder="1" applyAlignment="1">
      <alignment horizontal="left" vertical="center" wrapText="1"/>
    </xf>
    <xf numFmtId="0" fontId="107" fillId="27" borderId="9" xfId="0" applyFont="1" applyFill="1" applyBorder="1" applyAlignment="1">
      <alignment horizontal="left" vertical="center" wrapText="1"/>
    </xf>
    <xf numFmtId="0" fontId="72" fillId="27" borderId="9" xfId="0" applyFont="1" applyFill="1" applyBorder="1" applyAlignment="1">
      <alignment horizontal="left" vertical="center" wrapText="1"/>
    </xf>
    <xf numFmtId="9" fontId="0" fillId="26" borderId="9" xfId="118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72" fillId="27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27" borderId="9" xfId="0" applyFont="1" applyFill="1" applyBorder="1" applyAlignment="1">
      <alignment horizontal="center" vertical="center" wrapText="1"/>
    </xf>
    <xf numFmtId="0" fontId="72" fillId="27" borderId="23" xfId="0" applyFont="1" applyFill="1" applyBorder="1" applyAlignment="1">
      <alignment horizontal="center" vertical="center" wrapText="1"/>
    </xf>
    <xf numFmtId="0" fontId="72" fillId="30" borderId="23" xfId="0" applyFont="1" applyFill="1" applyBorder="1" applyAlignment="1">
      <alignment horizontal="center" vertical="center" wrapText="1"/>
    </xf>
    <xf numFmtId="0" fontId="107" fillId="27" borderId="23" xfId="0" applyFont="1" applyFill="1" applyBorder="1" applyAlignment="1">
      <alignment horizontal="left" vertical="center" wrapText="1"/>
    </xf>
    <xf numFmtId="3" fontId="4" fillId="26" borderId="56" xfId="0" applyNumberFormat="1" applyFont="1" applyFill="1" applyBorder="1" applyAlignment="1">
      <alignment horizontal="center"/>
    </xf>
    <xf numFmtId="3" fontId="4" fillId="26" borderId="57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177" fontId="3" fillId="30" borderId="9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29" fillId="27" borderId="9" xfId="0" applyNumberFormat="1" applyFont="1" applyFill="1" applyBorder="1" applyAlignment="1">
      <alignment horizontal="center" vertical="center"/>
    </xf>
    <xf numFmtId="3" fontId="29" fillId="26" borderId="46" xfId="0" applyNumberFormat="1" applyFont="1" applyFill="1" applyBorder="1" applyAlignment="1">
      <alignment horizontal="center" vertical="center"/>
    </xf>
    <xf numFmtId="3" fontId="29" fillId="27" borderId="51" xfId="0" applyNumberFormat="1" applyFont="1" applyFill="1" applyBorder="1" applyAlignment="1">
      <alignment horizontal="center" vertical="center"/>
    </xf>
    <xf numFmtId="3" fontId="29" fillId="26" borderId="28" xfId="0" applyNumberFormat="1" applyFont="1" applyFill="1" applyBorder="1" applyAlignment="1">
      <alignment horizontal="center" vertical="center"/>
    </xf>
    <xf numFmtId="0" fontId="38" fillId="27" borderId="9" xfId="0" applyFont="1" applyFill="1" applyBorder="1" applyAlignment="1">
      <alignment vertical="center" wrapText="1"/>
    </xf>
    <xf numFmtId="0" fontId="107" fillId="27" borderId="16" xfId="0" applyFont="1" applyFill="1" applyBorder="1" applyAlignment="1">
      <alignment horizontal="left" vertical="center" wrapText="1"/>
    </xf>
    <xf numFmtId="0" fontId="0" fillId="30" borderId="0" xfId="0" applyFill="1" applyAlignment="1">
      <alignment vertical="center"/>
    </xf>
    <xf numFmtId="9" fontId="89" fillId="27" borderId="58" xfId="0" applyNumberFormat="1" applyFont="1" applyFill="1" applyBorder="1" applyAlignment="1">
      <alignment horizontal="left" vertical="center" wrapText="1"/>
    </xf>
    <xf numFmtId="9" fontId="89" fillId="27" borderId="59" xfId="0" applyNumberFormat="1" applyFont="1" applyFill="1" applyBorder="1" applyAlignment="1">
      <alignment horizontal="left" vertical="center" wrapText="1"/>
    </xf>
    <xf numFmtId="0" fontId="38" fillId="27" borderId="60" xfId="0" applyFont="1" applyFill="1" applyBorder="1" applyAlignment="1">
      <alignment horizontal="center" vertical="center" wrapText="1"/>
    </xf>
    <xf numFmtId="0" fontId="38" fillId="27" borderId="61" xfId="0" applyFont="1" applyFill="1" applyBorder="1" applyAlignment="1">
      <alignment horizontal="left" vertical="center" wrapText="1"/>
    </xf>
    <xf numFmtId="0" fontId="38" fillId="27" borderId="62" xfId="0" applyFont="1" applyFill="1" applyBorder="1" applyAlignment="1">
      <alignment horizontal="center" vertical="center" wrapText="1"/>
    </xf>
    <xf numFmtId="0" fontId="38" fillId="27" borderId="63" xfId="0" applyFont="1" applyFill="1" applyBorder="1" applyAlignment="1">
      <alignment horizontal="center" vertical="center" wrapText="1"/>
    </xf>
    <xf numFmtId="0" fontId="29" fillId="27" borderId="64" xfId="0" applyFont="1" applyFill="1" applyBorder="1" applyAlignment="1">
      <alignment horizontal="center" vertical="center"/>
    </xf>
    <xf numFmtId="3" fontId="29" fillId="27" borderId="65" xfId="0" applyNumberFormat="1" applyFont="1" applyFill="1" applyBorder="1" applyAlignment="1">
      <alignment horizontal="center" vertical="center"/>
    </xf>
    <xf numFmtId="3" fontId="29" fillId="27" borderId="30" xfId="0" applyNumberFormat="1" applyFont="1" applyFill="1" applyBorder="1" applyAlignment="1">
      <alignment horizontal="center" vertical="center"/>
    </xf>
    <xf numFmtId="3" fontId="29" fillId="26" borderId="66" xfId="0" applyNumberFormat="1" applyFont="1" applyFill="1" applyBorder="1" applyAlignment="1">
      <alignment horizontal="center" vertical="center"/>
    </xf>
    <xf numFmtId="3" fontId="29" fillId="27" borderId="67" xfId="0" applyNumberFormat="1" applyFont="1" applyFill="1" applyBorder="1" applyAlignment="1">
      <alignment horizontal="center" vertical="center"/>
    </xf>
    <xf numFmtId="192" fontId="29" fillId="26" borderId="66" xfId="0" applyNumberFormat="1" applyFont="1" applyFill="1" applyBorder="1" applyAlignment="1">
      <alignment horizontal="center" vertical="center"/>
    </xf>
    <xf numFmtId="3" fontId="29" fillId="26" borderId="35" xfId="0" applyNumberFormat="1" applyFont="1" applyFill="1" applyBorder="1" applyAlignment="1">
      <alignment horizontal="center" vertical="center"/>
    </xf>
    <xf numFmtId="0" fontId="29" fillId="27" borderId="68" xfId="0" applyFont="1" applyFill="1" applyBorder="1" applyAlignment="1">
      <alignment horizontal="center" vertical="center" wrapText="1"/>
    </xf>
    <xf numFmtId="0" fontId="29" fillId="27" borderId="69" xfId="107" applyFont="1" applyFill="1" applyBorder="1" applyAlignment="1">
      <alignment vertical="center" wrapText="1"/>
      <protection/>
    </xf>
    <xf numFmtId="0" fontId="29" fillId="27" borderId="9" xfId="107" applyFont="1" applyFill="1" applyBorder="1" applyAlignment="1">
      <alignment vertical="center" wrapText="1"/>
      <protection/>
    </xf>
    <xf numFmtId="0" fontId="29" fillId="27" borderId="28" xfId="107" applyFont="1" applyFill="1" applyBorder="1" applyAlignment="1">
      <alignment vertical="center" wrapText="1"/>
      <protection/>
    </xf>
    <xf numFmtId="3" fontId="29" fillId="27" borderId="69" xfId="107" applyNumberFormat="1" applyFont="1" applyFill="1" applyBorder="1" applyAlignment="1">
      <alignment vertical="center" wrapText="1"/>
      <protection/>
    </xf>
    <xf numFmtId="3" fontId="29" fillId="27" borderId="9" xfId="107" applyNumberFormat="1" applyFont="1" applyFill="1" applyBorder="1" applyAlignment="1">
      <alignment vertical="center" wrapText="1"/>
      <protection/>
    </xf>
    <xf numFmtId="0" fontId="92" fillId="30" borderId="0" xfId="0" applyFont="1" applyFill="1" applyBorder="1" applyAlignment="1">
      <alignment/>
    </xf>
    <xf numFmtId="0" fontId="97" fillId="30" borderId="0" xfId="0" applyFont="1" applyFill="1" applyBorder="1" applyAlignment="1">
      <alignment/>
    </xf>
    <xf numFmtId="0" fontId="47" fillId="30" borderId="0" xfId="0" applyFont="1" applyFill="1" applyBorder="1" applyAlignment="1">
      <alignment/>
    </xf>
    <xf numFmtId="0" fontId="48" fillId="30" borderId="0" xfId="0" applyFont="1" applyFill="1" applyBorder="1" applyAlignment="1">
      <alignment horizontal="left"/>
    </xf>
    <xf numFmtId="0" fontId="0" fillId="30" borderId="0" xfId="0" applyFill="1" applyAlignment="1">
      <alignment/>
    </xf>
    <xf numFmtId="0" fontId="105" fillId="30" borderId="54" xfId="0" applyFont="1" applyFill="1" applyBorder="1" applyAlignment="1">
      <alignment horizontal="center"/>
    </xf>
    <xf numFmtId="218" fontId="29" fillId="27" borderId="66" xfId="0" applyNumberFormat="1" applyFont="1" applyFill="1" applyBorder="1" applyAlignment="1">
      <alignment horizontal="center" vertical="center"/>
    </xf>
    <xf numFmtId="3" fontId="29" fillId="26" borderId="16" xfId="0" applyNumberFormat="1" applyFont="1" applyFill="1" applyBorder="1" applyAlignment="1">
      <alignment horizontal="center" vertical="center"/>
    </xf>
    <xf numFmtId="192" fontId="29" fillId="26" borderId="70" xfId="0" applyNumberFormat="1" applyFont="1" applyFill="1" applyBorder="1" applyAlignment="1">
      <alignment horizontal="center" vertical="center"/>
    </xf>
    <xf numFmtId="3" fontId="0" fillId="27" borderId="71" xfId="0" applyNumberFormat="1" applyFont="1" applyFill="1" applyBorder="1" applyAlignment="1">
      <alignment horizontal="center" vertical="center"/>
    </xf>
    <xf numFmtId="3" fontId="29" fillId="26" borderId="9" xfId="0" applyNumberFormat="1" applyFont="1" applyFill="1" applyBorder="1" applyAlignment="1">
      <alignment horizontal="center" vertical="center"/>
    </xf>
    <xf numFmtId="3" fontId="29" fillId="26" borderId="15" xfId="0" applyNumberFormat="1" applyFont="1" applyFill="1" applyBorder="1" applyAlignment="1">
      <alignment horizontal="center" vertical="center"/>
    </xf>
    <xf numFmtId="3" fontId="29" fillId="26" borderId="34" xfId="0" applyNumberFormat="1" applyFont="1" applyFill="1" applyBorder="1" applyAlignment="1">
      <alignment horizontal="center" vertical="center"/>
    </xf>
    <xf numFmtId="3" fontId="29" fillId="26" borderId="30" xfId="0" applyNumberFormat="1" applyFont="1" applyFill="1" applyBorder="1" applyAlignment="1">
      <alignment horizontal="center" vertical="center"/>
    </xf>
    <xf numFmtId="49" fontId="2" fillId="30" borderId="68" xfId="0" applyNumberFormat="1" applyFont="1" applyFill="1" applyBorder="1" applyAlignment="1">
      <alignment horizontal="center" vertical="center"/>
    </xf>
    <xf numFmtId="49" fontId="2" fillId="30" borderId="72" xfId="0" applyNumberFormat="1" applyFont="1" applyFill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3" fontId="29" fillId="27" borderId="30" xfId="109" applyNumberFormat="1" applyFont="1" applyFill="1" applyBorder="1" applyAlignment="1">
      <alignment horizontal="right" vertical="center" wrapText="1"/>
      <protection/>
    </xf>
    <xf numFmtId="3" fontId="29" fillId="27" borderId="30" xfId="107" applyNumberFormat="1" applyFont="1" applyFill="1" applyBorder="1" applyAlignment="1">
      <alignment vertical="center" wrapText="1"/>
      <protection/>
    </xf>
    <xf numFmtId="0" fontId="29" fillId="27" borderId="73" xfId="107" applyFont="1" applyFill="1" applyBorder="1" applyAlignment="1">
      <alignment vertical="center" wrapText="1"/>
      <protection/>
    </xf>
    <xf numFmtId="49" fontId="38" fillId="27" borderId="21" xfId="0" applyNumberFormat="1" applyFont="1" applyFill="1" applyBorder="1" applyAlignment="1">
      <alignment horizontal="center"/>
    </xf>
    <xf numFmtId="0" fontId="38" fillId="27" borderId="16" xfId="0" applyFont="1" applyFill="1" applyBorder="1" applyAlignment="1">
      <alignment horizontal="center"/>
    </xf>
    <xf numFmtId="3" fontId="29" fillId="27" borderId="23" xfId="0" applyNumberFormat="1" applyFont="1" applyFill="1" applyBorder="1" applyAlignment="1">
      <alignment horizontal="center"/>
    </xf>
    <xf numFmtId="3" fontId="29" fillId="26" borderId="24" xfId="0" applyNumberFormat="1" applyFont="1" applyFill="1" applyBorder="1" applyAlignment="1">
      <alignment horizontal="center"/>
    </xf>
    <xf numFmtId="0" fontId="38" fillId="27" borderId="22" xfId="0" applyFont="1" applyFill="1" applyBorder="1" applyAlignment="1">
      <alignment horizontal="center"/>
    </xf>
    <xf numFmtId="3" fontId="29" fillId="27" borderId="30" xfId="0" applyNumberFormat="1" applyFont="1" applyFill="1" applyBorder="1" applyAlignment="1">
      <alignment horizontal="center"/>
    </xf>
    <xf numFmtId="3" fontId="98" fillId="27" borderId="9" xfId="0" applyNumberFormat="1" applyFont="1" applyFill="1" applyBorder="1" applyAlignment="1">
      <alignment horizontal="center" vertical="center" wrapText="1"/>
    </xf>
    <xf numFmtId="3" fontId="0" fillId="27" borderId="9" xfId="0" applyNumberFormat="1" applyFont="1" applyFill="1" applyBorder="1" applyAlignment="1">
      <alignment horizontal="center" vertical="center" wrapText="1"/>
    </xf>
    <xf numFmtId="3" fontId="0" fillId="27" borderId="9" xfId="0" applyNumberFormat="1" applyFill="1" applyBorder="1" applyAlignment="1">
      <alignment horizontal="center" vertical="center" wrapText="1"/>
    </xf>
    <xf numFmtId="0" fontId="29" fillId="27" borderId="33" xfId="107" applyFont="1" applyFill="1" applyBorder="1" applyAlignment="1">
      <alignment vertical="center" wrapText="1"/>
      <protection/>
    </xf>
    <xf numFmtId="3" fontId="29" fillId="27" borderId="38" xfId="107" applyNumberFormat="1" applyFont="1" applyFill="1" applyBorder="1" applyAlignment="1">
      <alignment vertical="center" wrapText="1"/>
      <protection/>
    </xf>
    <xf numFmtId="0" fontId="29" fillId="27" borderId="38" xfId="107" applyFont="1" applyFill="1" applyBorder="1" applyAlignment="1">
      <alignment vertical="center" wrapText="1"/>
      <protection/>
    </xf>
    <xf numFmtId="0" fontId="29" fillId="27" borderId="74" xfId="107" applyFont="1" applyFill="1" applyBorder="1" applyAlignment="1">
      <alignment vertical="center" wrapText="1"/>
      <protection/>
    </xf>
    <xf numFmtId="14" fontId="29" fillId="27" borderId="38" xfId="107" applyNumberFormat="1" applyFont="1" applyFill="1" applyBorder="1" applyAlignment="1">
      <alignment vertical="center" wrapText="1"/>
      <protection/>
    </xf>
    <xf numFmtId="0" fontId="29" fillId="27" borderId="38" xfId="107" applyFont="1" applyFill="1" applyBorder="1" applyAlignment="1">
      <alignment horizontal="center" vertical="center" wrapText="1"/>
      <protection/>
    </xf>
    <xf numFmtId="0" fontId="0" fillId="27" borderId="33" xfId="0" applyFill="1" applyBorder="1" applyAlignment="1">
      <alignment/>
    </xf>
    <xf numFmtId="0" fontId="108" fillId="27" borderId="38" xfId="0" applyNumberFormat="1" applyFont="1" applyFill="1" applyBorder="1" applyAlignment="1">
      <alignment wrapText="1"/>
    </xf>
    <xf numFmtId="0" fontId="0" fillId="27" borderId="15" xfId="0" applyFill="1" applyBorder="1" applyAlignment="1">
      <alignment/>
    </xf>
    <xf numFmtId="3" fontId="29" fillId="27" borderId="75" xfId="0" applyNumberFormat="1" applyFont="1" applyFill="1" applyBorder="1" applyAlignment="1">
      <alignment horizontal="center" vertical="center"/>
    </xf>
    <xf numFmtId="3" fontId="29" fillId="27" borderId="46" xfId="0" applyNumberFormat="1" applyFont="1" applyFill="1" applyBorder="1" applyAlignment="1">
      <alignment horizontal="center" vertical="center"/>
    </xf>
    <xf numFmtId="0" fontId="29" fillId="27" borderId="68" xfId="0" applyFont="1" applyFill="1" applyBorder="1" applyAlignment="1">
      <alignment horizontal="center" vertical="center"/>
    </xf>
    <xf numFmtId="3" fontId="29" fillId="27" borderId="76" xfId="0" applyNumberFormat="1" applyFont="1" applyFill="1" applyBorder="1" applyAlignment="1">
      <alignment horizontal="center" vertical="center"/>
    </xf>
    <xf numFmtId="3" fontId="29" fillId="27" borderId="23" xfId="0" applyNumberFormat="1" applyFont="1" applyFill="1" applyBorder="1" applyAlignment="1">
      <alignment horizontal="center" vertical="center"/>
    </xf>
    <xf numFmtId="3" fontId="29" fillId="27" borderId="77" xfId="0" applyNumberFormat="1" applyFont="1" applyFill="1" applyBorder="1" applyAlignment="1">
      <alignment horizontal="center" vertical="center"/>
    </xf>
    <xf numFmtId="0" fontId="29" fillId="27" borderId="72" xfId="0" applyFont="1" applyFill="1" applyBorder="1" applyAlignment="1">
      <alignment horizontal="center" vertical="center"/>
    </xf>
    <xf numFmtId="192" fontId="29" fillId="26" borderId="46" xfId="0" applyNumberFormat="1" applyFont="1" applyFill="1" applyBorder="1" applyAlignment="1">
      <alignment horizontal="center" vertical="center"/>
    </xf>
    <xf numFmtId="3" fontId="29" fillId="27" borderId="78" xfId="0" applyNumberFormat="1" applyFont="1" applyFill="1" applyBorder="1" applyAlignment="1">
      <alignment horizontal="center" vertical="center"/>
    </xf>
    <xf numFmtId="3" fontId="29" fillId="26" borderId="78" xfId="0" applyNumberFormat="1" applyFont="1" applyFill="1" applyBorder="1" applyAlignment="1">
      <alignment horizontal="center" vertical="center"/>
    </xf>
    <xf numFmtId="192" fontId="29" fillId="26" borderId="16" xfId="0" applyNumberFormat="1" applyFont="1" applyFill="1" applyBorder="1" applyAlignment="1">
      <alignment horizontal="center" vertical="center"/>
    </xf>
    <xf numFmtId="0" fontId="108" fillId="27" borderId="9" xfId="0" applyNumberFormat="1" applyFont="1" applyFill="1" applyBorder="1" applyAlignment="1">
      <alignment horizontal="left"/>
    </xf>
    <xf numFmtId="3" fontId="29" fillId="0" borderId="37" xfId="0" applyNumberFormat="1" applyFont="1" applyFill="1" applyBorder="1" applyAlignment="1">
      <alignment horizontal="center"/>
    </xf>
    <xf numFmtId="3" fontId="29" fillId="31" borderId="54" xfId="0" applyNumberFormat="1" applyFont="1" applyFill="1" applyBorder="1" applyAlignment="1">
      <alignment horizontal="center" vertical="top" wrapText="1"/>
    </xf>
    <xf numFmtId="0" fontId="29" fillId="27" borderId="9" xfId="107" applyFont="1" applyFill="1" applyBorder="1" applyAlignment="1">
      <alignment horizontal="right" vertical="center" wrapText="1"/>
      <protection/>
    </xf>
    <xf numFmtId="3" fontId="29" fillId="27" borderId="9" xfId="112" applyNumberFormat="1" applyFont="1" applyFill="1" applyBorder="1" applyAlignment="1">
      <alignment horizontal="center" wrapText="1"/>
      <protection/>
    </xf>
    <xf numFmtId="0" fontId="109" fillId="0" borderId="0" xfId="0" applyFont="1" applyAlignment="1">
      <alignment vertical="center"/>
    </xf>
    <xf numFmtId="3" fontId="29" fillId="31" borderId="37" xfId="0" applyNumberFormat="1" applyFont="1" applyFill="1" applyBorder="1" applyAlignment="1">
      <alignment horizontal="center" vertical="top" wrapText="1"/>
    </xf>
    <xf numFmtId="49" fontId="38" fillId="27" borderId="21" xfId="0" applyNumberFormat="1" applyFont="1" applyFill="1" applyBorder="1" applyAlignment="1" quotePrefix="1">
      <alignment horizontal="center"/>
    </xf>
    <xf numFmtId="177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38" fillId="27" borderId="61" xfId="0" applyFont="1" applyFill="1" applyBorder="1" applyAlignment="1">
      <alignment horizontal="center" vertical="center" wrapText="1"/>
    </xf>
    <xf numFmtId="0" fontId="110" fillId="30" borderId="0" xfId="0" applyNumberFormat="1" applyFont="1" applyFill="1" applyBorder="1" applyAlignment="1">
      <alignment horizontal="left" vertical="center" wrapText="1"/>
    </xf>
    <xf numFmtId="3" fontId="0" fillId="30" borderId="0" xfId="0" applyNumberFormat="1" applyFill="1" applyAlignment="1">
      <alignment/>
    </xf>
    <xf numFmtId="0" fontId="72" fillId="27" borderId="23" xfId="0" applyFont="1" applyFill="1" applyBorder="1" applyAlignment="1">
      <alignment horizontal="left" vertical="center" wrapText="1"/>
    </xf>
    <xf numFmtId="0" fontId="98" fillId="27" borderId="9" xfId="0" applyFont="1" applyFill="1" applyBorder="1" applyAlignment="1">
      <alignment vertical="center"/>
    </xf>
    <xf numFmtId="0" fontId="111" fillId="27" borderId="9" xfId="0" applyFont="1" applyFill="1" applyBorder="1" applyAlignment="1">
      <alignment vertical="center"/>
    </xf>
    <xf numFmtId="3" fontId="98" fillId="27" borderId="23" xfId="0" applyNumberFormat="1" applyFont="1" applyFill="1" applyBorder="1" applyAlignment="1">
      <alignment horizontal="center" vertical="center" wrapText="1"/>
    </xf>
    <xf numFmtId="3" fontId="98" fillId="27" borderId="75" xfId="0" applyNumberFormat="1" applyFont="1" applyFill="1" applyBorder="1" applyAlignment="1">
      <alignment horizontal="center" vertical="center" wrapText="1"/>
    </xf>
    <xf numFmtId="3" fontId="98" fillId="27" borderId="9" xfId="0" applyNumberFormat="1" applyFont="1" applyFill="1" applyBorder="1" applyAlignment="1">
      <alignment vertical="center"/>
    </xf>
    <xf numFmtId="9" fontId="0" fillId="27" borderId="9" xfId="118" applyFont="1" applyFill="1" applyBorder="1" applyAlignment="1">
      <alignment horizontal="center" vertical="center" wrapText="1"/>
    </xf>
    <xf numFmtId="0" fontId="101" fillId="0" borderId="60" xfId="0" applyFont="1" applyBorder="1" applyAlignment="1">
      <alignment horizontal="center" vertical="center" wrapText="1"/>
    </xf>
    <xf numFmtId="0" fontId="112" fillId="0" borderId="9" xfId="0" applyFont="1" applyFill="1" applyBorder="1" applyAlignment="1">
      <alignment vertical="center"/>
    </xf>
    <xf numFmtId="0" fontId="112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 wrapText="1"/>
    </xf>
    <xf numFmtId="0" fontId="72" fillId="0" borderId="69" xfId="0" applyFont="1" applyFill="1" applyBorder="1" applyAlignment="1">
      <alignment horizontal="center" vertical="center" wrapText="1"/>
    </xf>
    <xf numFmtId="0" fontId="98" fillId="0" borderId="69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99" fillId="27" borderId="23" xfId="0" applyFont="1" applyFill="1" applyBorder="1" applyAlignment="1">
      <alignment horizontal="center" vertical="center" wrapText="1"/>
    </xf>
    <xf numFmtId="0" fontId="101" fillId="0" borderId="34" xfId="0" applyFont="1" applyBorder="1" applyAlignment="1">
      <alignment horizontal="center" vertical="center" wrapText="1"/>
    </xf>
    <xf numFmtId="0" fontId="98" fillId="30" borderId="30" xfId="0" applyFont="1" applyFill="1" applyBorder="1" applyAlignment="1">
      <alignment horizontal="center" vertical="center" wrapText="1"/>
    </xf>
    <xf numFmtId="0" fontId="98" fillId="27" borderId="30" xfId="0" applyFont="1" applyFill="1" applyBorder="1" applyAlignment="1">
      <alignment horizontal="center" vertical="center" wrapText="1"/>
    </xf>
    <xf numFmtId="0" fontId="0" fillId="27" borderId="30" xfId="0" applyFill="1" applyBorder="1" applyAlignment="1">
      <alignment/>
    </xf>
    <xf numFmtId="0" fontId="0" fillId="27" borderId="30" xfId="0" applyFill="1" applyBorder="1" applyAlignment="1">
      <alignment horizontal="center"/>
    </xf>
    <xf numFmtId="0" fontId="0" fillId="27" borderId="30" xfId="0" applyFill="1" applyBorder="1" applyAlignment="1">
      <alignment horizontal="center" vertical="center" wrapText="1"/>
    </xf>
    <xf numFmtId="9" fontId="0" fillId="27" borderId="30" xfId="118" applyFont="1" applyFill="1" applyBorder="1" applyAlignment="1">
      <alignment horizontal="center" vertical="center" wrapText="1"/>
    </xf>
    <xf numFmtId="9" fontId="89" fillId="27" borderId="35" xfId="0" applyNumberFormat="1" applyFont="1" applyFill="1" applyBorder="1" applyAlignment="1">
      <alignment horizontal="center" vertical="center" wrapText="1"/>
    </xf>
    <xf numFmtId="0" fontId="50" fillId="0" borderId="60" xfId="0" applyFont="1" applyBorder="1" applyAlignment="1">
      <alignment vertical="center" wrapText="1"/>
    </xf>
    <xf numFmtId="3" fontId="72" fillId="27" borderId="9" xfId="0" applyNumberFormat="1" applyFont="1" applyFill="1" applyBorder="1" applyAlignment="1">
      <alignment horizontal="center" vertical="center" wrapText="1"/>
    </xf>
    <xf numFmtId="3" fontId="8" fillId="26" borderId="9" xfId="0" applyNumberFormat="1" applyFont="1" applyFill="1" applyBorder="1" applyAlignment="1">
      <alignment horizontal="center"/>
    </xf>
    <xf numFmtId="3" fontId="8" fillId="27" borderId="9" xfId="0" applyNumberFormat="1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113" fillId="27" borderId="28" xfId="0" applyNumberFormat="1" applyFont="1" applyFill="1" applyBorder="1" applyAlignment="1">
      <alignment horizontal="left" vertical="center" wrapText="1"/>
    </xf>
    <xf numFmtId="4" fontId="29" fillId="27" borderId="46" xfId="0" applyNumberFormat="1" applyFont="1" applyFill="1" applyBorder="1" applyAlignment="1">
      <alignment horizontal="center" vertical="center"/>
    </xf>
    <xf numFmtId="4" fontId="29" fillId="26" borderId="46" xfId="0" applyNumberFormat="1" applyFont="1" applyFill="1" applyBorder="1" applyAlignment="1">
      <alignment horizontal="center" vertical="center"/>
    </xf>
    <xf numFmtId="4" fontId="29" fillId="26" borderId="16" xfId="0" applyNumberFormat="1" applyFont="1" applyFill="1" applyBorder="1" applyAlignment="1">
      <alignment horizontal="center" vertical="center"/>
    </xf>
    <xf numFmtId="9" fontId="114" fillId="27" borderId="58" xfId="0" applyNumberFormat="1" applyFont="1" applyFill="1" applyBorder="1" applyAlignment="1">
      <alignment horizontal="center" vertical="center" wrapText="1"/>
    </xf>
    <xf numFmtId="3" fontId="0" fillId="27" borderId="9" xfId="107" applyNumberFormat="1" applyFill="1" applyBorder="1" applyAlignment="1">
      <alignment vertical="center" wrapText="1"/>
      <protection/>
    </xf>
    <xf numFmtId="3" fontId="0" fillId="27" borderId="0" xfId="107" applyNumberFormat="1" applyFill="1" applyBorder="1" applyAlignment="1">
      <alignment vertical="center" wrapText="1"/>
      <protection/>
    </xf>
    <xf numFmtId="3" fontId="29" fillId="27" borderId="37" xfId="107" applyNumberFormat="1" applyFont="1" applyFill="1" applyBorder="1" applyAlignment="1">
      <alignment vertical="center" wrapText="1"/>
      <protection/>
    </xf>
    <xf numFmtId="0" fontId="29" fillId="27" borderId="79" xfId="0" applyFont="1" applyFill="1" applyBorder="1" applyAlignment="1">
      <alignment horizontal="center" vertical="center" wrapText="1"/>
    </xf>
    <xf numFmtId="0" fontId="115" fillId="27" borderId="21" xfId="0" applyNumberFormat="1" applyFont="1" applyFill="1" applyBorder="1" applyAlignment="1" applyProtection="1">
      <alignment horizontal="left" vertical="center" wrapText="1"/>
      <protection/>
    </xf>
    <xf numFmtId="0" fontId="115" fillId="27" borderId="15" xfId="0" applyNumberFormat="1" applyFont="1" applyFill="1" applyBorder="1" applyAlignment="1" applyProtection="1">
      <alignment horizontal="left" vertical="center" wrapText="1"/>
      <protection/>
    </xf>
    <xf numFmtId="0" fontId="115" fillId="27" borderId="34" xfId="0" applyNumberFormat="1" applyFont="1" applyFill="1" applyBorder="1" applyAlignment="1" applyProtection="1">
      <alignment horizontal="left" vertical="center" wrapText="1"/>
      <protection/>
    </xf>
    <xf numFmtId="9" fontId="116" fillId="27" borderId="58" xfId="0" applyNumberFormat="1" applyFont="1" applyFill="1" applyBorder="1" applyAlignment="1">
      <alignment horizontal="left" vertical="center" wrapText="1"/>
    </xf>
    <xf numFmtId="9" fontId="116" fillId="27" borderId="28" xfId="0" applyNumberFormat="1" applyFont="1" applyFill="1" applyBorder="1" applyAlignment="1">
      <alignment horizontal="left" vertical="center" wrapText="1"/>
    </xf>
    <xf numFmtId="9" fontId="117" fillId="27" borderId="58" xfId="0" applyNumberFormat="1" applyFont="1" applyFill="1" applyBorder="1" applyAlignment="1">
      <alignment horizontal="center" vertical="center" wrapText="1"/>
    </xf>
    <xf numFmtId="9" fontId="118" fillId="27" borderId="58" xfId="0" applyNumberFormat="1" applyFont="1" applyFill="1" applyBorder="1" applyAlignment="1">
      <alignment horizontal="center" vertical="center" wrapText="1"/>
    </xf>
    <xf numFmtId="0" fontId="118" fillId="27" borderId="28" xfId="0" applyNumberFormat="1" applyFont="1" applyFill="1" applyBorder="1" applyAlignment="1">
      <alignment horizontal="left" vertical="center" wrapText="1"/>
    </xf>
    <xf numFmtId="9" fontId="118" fillId="27" borderId="58" xfId="0" applyNumberFormat="1" applyFont="1" applyFill="1" applyBorder="1" applyAlignment="1">
      <alignment horizontal="left" vertical="center" wrapText="1"/>
    </xf>
    <xf numFmtId="9" fontId="118" fillId="27" borderId="59" xfId="0" applyNumberFormat="1" applyFont="1" applyFill="1" applyBorder="1" applyAlignment="1">
      <alignment horizontal="center" vertical="center" wrapText="1"/>
    </xf>
    <xf numFmtId="9" fontId="117" fillId="27" borderId="59" xfId="0" applyNumberFormat="1" applyFont="1" applyFill="1" applyBorder="1" applyAlignment="1">
      <alignment horizontal="left" vertical="center" wrapText="1"/>
    </xf>
    <xf numFmtId="3" fontId="118" fillId="27" borderId="59" xfId="0" applyNumberFormat="1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/>
    </xf>
    <xf numFmtId="0" fontId="3" fillId="27" borderId="58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89" fillId="0" borderId="16" xfId="0" applyFont="1" applyFill="1" applyBorder="1" applyAlignment="1">
      <alignment horizontal="center"/>
    </xf>
    <xf numFmtId="0" fontId="89" fillId="0" borderId="81" xfId="0" applyFont="1" applyFill="1" applyBorder="1" applyAlignment="1">
      <alignment horizontal="center"/>
    </xf>
    <xf numFmtId="0" fontId="89" fillId="0" borderId="58" xfId="0" applyFont="1" applyFill="1" applyBorder="1" applyAlignment="1">
      <alignment horizontal="center"/>
    </xf>
    <xf numFmtId="0" fontId="90" fillId="0" borderId="82" xfId="0" applyFont="1" applyFill="1" applyBorder="1" applyAlignment="1">
      <alignment horizontal="center"/>
    </xf>
    <xf numFmtId="0" fontId="90" fillId="0" borderId="83" xfId="0" applyFont="1" applyFill="1" applyBorder="1" applyAlignment="1">
      <alignment horizontal="center"/>
    </xf>
    <xf numFmtId="0" fontId="4" fillId="27" borderId="16" xfId="0" applyFont="1" applyFill="1" applyBorder="1" applyAlignment="1">
      <alignment horizontal="left"/>
    </xf>
    <xf numFmtId="0" fontId="4" fillId="27" borderId="81" xfId="0" applyFont="1" applyFill="1" applyBorder="1" applyAlignment="1">
      <alignment horizontal="left"/>
    </xf>
    <xf numFmtId="0" fontId="4" fillId="27" borderId="75" xfId="0" applyFont="1" applyFill="1" applyBorder="1" applyAlignment="1">
      <alignment horizontal="left"/>
    </xf>
    <xf numFmtId="0" fontId="3" fillId="0" borderId="82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90" fillId="29" borderId="63" xfId="0" applyFont="1" applyFill="1" applyBorder="1" applyAlignment="1">
      <alignment horizontal="center" vertical="center"/>
    </xf>
    <xf numFmtId="0" fontId="90" fillId="29" borderId="6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19" fillId="0" borderId="86" xfId="0" applyFont="1" applyBorder="1" applyAlignment="1">
      <alignment horizontal="center"/>
    </xf>
    <xf numFmtId="0" fontId="51" fillId="0" borderId="86" xfId="0" applyFont="1" applyBorder="1" applyAlignment="1">
      <alignment horizontal="center"/>
    </xf>
    <xf numFmtId="0" fontId="105" fillId="26" borderId="33" xfId="0" applyFont="1" applyFill="1" applyBorder="1" applyAlignment="1">
      <alignment horizontal="center" vertical="center" wrapText="1"/>
    </xf>
    <xf numFmtId="0" fontId="105" fillId="26" borderId="15" xfId="0" applyFont="1" applyFill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105" fillId="0" borderId="90" xfId="0" applyFont="1" applyBorder="1" applyAlignment="1">
      <alignment horizontal="center"/>
    </xf>
    <xf numFmtId="0" fontId="105" fillId="0" borderId="84" xfId="0" applyFont="1" applyBorder="1" applyAlignment="1">
      <alignment horizontal="center"/>
    </xf>
    <xf numFmtId="0" fontId="3" fillId="30" borderId="38" xfId="0" applyFont="1" applyFill="1" applyBorder="1" applyAlignment="1">
      <alignment horizontal="center" vertical="center" wrapText="1"/>
    </xf>
    <xf numFmtId="0" fontId="3" fillId="30" borderId="9" xfId="0" applyFont="1" applyFill="1" applyBorder="1" applyAlignment="1">
      <alignment horizontal="center" vertical="center" wrapText="1"/>
    </xf>
    <xf numFmtId="0" fontId="105" fillId="26" borderId="89" xfId="0" applyFont="1" applyFill="1" applyBorder="1" applyAlignment="1">
      <alignment horizontal="center" vertical="center" wrapText="1"/>
    </xf>
    <xf numFmtId="0" fontId="105" fillId="26" borderId="75" xfId="0" applyFont="1" applyFill="1" applyBorder="1" applyAlignment="1">
      <alignment horizontal="center" vertical="center" wrapText="1"/>
    </xf>
    <xf numFmtId="0" fontId="89" fillId="0" borderId="19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105" fillId="26" borderId="29" xfId="0" applyFont="1" applyFill="1" applyBorder="1" applyAlignment="1">
      <alignment horizontal="center" vertical="center" wrapText="1"/>
    </xf>
    <xf numFmtId="0" fontId="105" fillId="26" borderId="58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30" borderId="88" xfId="0" applyFont="1" applyFill="1" applyBorder="1" applyAlignment="1">
      <alignment horizontal="center" vertical="center" wrapText="1"/>
    </xf>
    <xf numFmtId="0" fontId="3" fillId="30" borderId="46" xfId="0" applyFont="1" applyFill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3" fillId="30" borderId="87" xfId="0" applyFont="1" applyFill="1" applyBorder="1" applyAlignment="1">
      <alignment horizontal="center" vertical="center" wrapText="1"/>
    </xf>
    <xf numFmtId="0" fontId="3" fillId="30" borderId="51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8" fillId="27" borderId="92" xfId="0" applyFont="1" applyFill="1" applyBorder="1" applyAlignment="1">
      <alignment horizontal="center" vertical="center" wrapText="1"/>
    </xf>
    <xf numFmtId="0" fontId="98" fillId="27" borderId="26" xfId="0" applyFont="1" applyFill="1" applyBorder="1" applyAlignment="1">
      <alignment horizontal="center" vertical="center" wrapText="1"/>
    </xf>
    <xf numFmtId="0" fontId="98" fillId="27" borderId="89" xfId="0" applyFont="1" applyFill="1" applyBorder="1" applyAlignment="1">
      <alignment horizontal="center" vertical="center" wrapText="1"/>
    </xf>
    <xf numFmtId="0" fontId="104" fillId="0" borderId="9" xfId="0" applyFont="1" applyBorder="1" applyAlignment="1">
      <alignment horizontal="center" vertical="center" wrapText="1"/>
    </xf>
    <xf numFmtId="0" fontId="3" fillId="0" borderId="36" xfId="107" applyFont="1" applyFill="1" applyBorder="1" applyAlignment="1">
      <alignment horizontal="center" vertical="center" wrapText="1"/>
      <protection/>
    </xf>
    <xf numFmtId="0" fontId="3" fillId="0" borderId="20" xfId="107" applyFont="1" applyFill="1" applyBorder="1" applyAlignment="1">
      <alignment horizontal="center" vertical="center" wrapText="1"/>
      <protection/>
    </xf>
    <xf numFmtId="0" fontId="3" fillId="0" borderId="93" xfId="107" applyFont="1" applyFill="1" applyBorder="1" applyAlignment="1">
      <alignment horizontal="center" vertical="center" wrapText="1"/>
      <protection/>
    </xf>
    <xf numFmtId="0" fontId="3" fillId="0" borderId="56" xfId="107" applyFont="1" applyFill="1" applyBorder="1" applyAlignment="1">
      <alignment horizontal="center" vertical="center" wrapText="1"/>
      <protection/>
    </xf>
    <xf numFmtId="0" fontId="3" fillId="0" borderId="73" xfId="107" applyFont="1" applyFill="1" applyBorder="1" applyAlignment="1">
      <alignment horizontal="center" vertical="center" wrapText="1"/>
      <protection/>
    </xf>
    <xf numFmtId="0" fontId="3" fillId="0" borderId="37" xfId="107" applyFont="1" applyFill="1" applyBorder="1" applyAlignment="1">
      <alignment horizontal="center" vertical="center" wrapText="1"/>
      <protection/>
    </xf>
    <xf numFmtId="0" fontId="3" fillId="0" borderId="94" xfId="107" applyFont="1" applyFill="1" applyBorder="1" applyAlignment="1">
      <alignment horizontal="center" vertical="center" wrapText="1"/>
      <protection/>
    </xf>
    <xf numFmtId="0" fontId="3" fillId="0" borderId="95" xfId="107" applyFont="1" applyFill="1" applyBorder="1" applyAlignment="1">
      <alignment horizontal="center" vertical="center" wrapText="1"/>
      <protection/>
    </xf>
    <xf numFmtId="0" fontId="3" fillId="0" borderId="96" xfId="107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49" fillId="0" borderId="15" xfId="0" applyFont="1" applyBorder="1" applyAlignment="1">
      <alignment horizontal="center" vertical="center" wrapText="1"/>
    </xf>
    <xf numFmtId="9" fontId="89" fillId="27" borderId="28" xfId="0" applyNumberFormat="1" applyFont="1" applyFill="1" applyBorder="1" applyAlignment="1">
      <alignment horizontal="left" vertical="center" wrapText="1"/>
    </xf>
    <xf numFmtId="0" fontId="114" fillId="0" borderId="28" xfId="0" applyFont="1" applyBorder="1" applyAlignment="1">
      <alignment horizontal="justify" vertical="center"/>
    </xf>
    <xf numFmtId="0" fontId="10" fillId="27" borderId="27" xfId="0" applyFont="1" applyFill="1" applyBorder="1" applyAlignment="1">
      <alignment horizontal="justify" vertical="center"/>
    </xf>
    <xf numFmtId="3" fontId="29" fillId="27" borderId="39" xfId="107" applyNumberFormat="1" applyFont="1" applyFill="1" applyBorder="1" applyAlignment="1">
      <alignment vertical="center" wrapText="1"/>
      <protection/>
    </xf>
    <xf numFmtId="0" fontId="120" fillId="27" borderId="27" xfId="0" applyFont="1" applyFill="1" applyBorder="1" applyAlignment="1">
      <alignment horizontal="justify" vertical="center"/>
    </xf>
    <xf numFmtId="0" fontId="120" fillId="27" borderId="28" xfId="0" applyFont="1" applyFill="1" applyBorder="1" applyAlignment="1">
      <alignment horizontal="justify" vertical="center"/>
    </xf>
    <xf numFmtId="0" fontId="10" fillId="27" borderId="9" xfId="0" applyFont="1" applyFill="1" applyBorder="1" applyAlignment="1">
      <alignment horizontal="justify" vertical="center"/>
    </xf>
    <xf numFmtId="0" fontId="87" fillId="27" borderId="23" xfId="0" applyNumberFormat="1" applyFont="1" applyFill="1" applyBorder="1" applyAlignment="1" applyProtection="1">
      <alignment horizontal="left" vertical="center" wrapText="1"/>
      <protection/>
    </xf>
    <xf numFmtId="0" fontId="87" fillId="27" borderId="9" xfId="0" applyNumberFormat="1" applyFont="1" applyFill="1" applyBorder="1" applyAlignment="1" applyProtection="1">
      <alignment horizontal="left" vertical="center" wrapText="1"/>
      <protection/>
    </xf>
    <xf numFmtId="0" fontId="10" fillId="27" borderId="0" xfId="0" applyFont="1" applyFill="1" applyBorder="1" applyAlignment="1">
      <alignment horizontal="center" wrapText="1"/>
    </xf>
    <xf numFmtId="0" fontId="87" fillId="27" borderId="30" xfId="0" applyNumberFormat="1" applyFont="1" applyFill="1" applyBorder="1" applyAlignment="1" applyProtection="1">
      <alignment horizontal="left" vertical="center" wrapText="1"/>
      <protection/>
    </xf>
  </cellXfs>
  <cellStyles count="158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ogenous 2" xfId="65"/>
    <cellStyle name="Explanatory Text" xfId="66"/>
    <cellStyle name="Finanční0" xfId="67"/>
    <cellStyle name="Finanèní0" xfId="68"/>
    <cellStyle name="Followed Hyperlink" xfId="69"/>
    <cellStyle name="Good" xfId="70"/>
    <cellStyle name="Grey" xfId="71"/>
    <cellStyle name="Grey 2" xfId="72"/>
    <cellStyle name="Heading 1" xfId="73"/>
    <cellStyle name="Heading 2" xfId="74"/>
    <cellStyle name="Heading 3" xfId="75"/>
    <cellStyle name="Heading 4" xfId="76"/>
    <cellStyle name="Hipervínculo_IIF" xfId="77"/>
    <cellStyle name="Hyperlink" xfId="78"/>
    <cellStyle name="IMF" xfId="79"/>
    <cellStyle name="imf-one decimal" xfId="80"/>
    <cellStyle name="imf-zero decimal" xfId="81"/>
    <cellStyle name="Input" xfId="82"/>
    <cellStyle name="Input [yellow]" xfId="83"/>
    <cellStyle name="Input [yellow] 2" xfId="84"/>
    <cellStyle name="INSTAT" xfId="85"/>
    <cellStyle name="Label" xfId="86"/>
    <cellStyle name="Linked Cell" xfId="87"/>
    <cellStyle name="Měna0" xfId="88"/>
    <cellStyle name="Millares [0]_BALPROGRAMA2001R" xfId="89"/>
    <cellStyle name="Millares_BALPROGRAMA2001R" xfId="90"/>
    <cellStyle name="Milliers [0]_Encours - Apr rééch" xfId="91"/>
    <cellStyle name="Milliers_Encours - Apr rééch" xfId="92"/>
    <cellStyle name="Mìna0" xfId="93"/>
    <cellStyle name="Model" xfId="94"/>
    <cellStyle name="MoF" xfId="95"/>
    <cellStyle name="Moneda [0]_BALPROGRAMA2001R" xfId="96"/>
    <cellStyle name="Moneda_BALPROGRAMA2001R" xfId="97"/>
    <cellStyle name="Monétaire [0]_Encours - Apr rééch" xfId="98"/>
    <cellStyle name="Monétaire_Encours - Apr rééch" xfId="99"/>
    <cellStyle name="Neutral" xfId="100"/>
    <cellStyle name="Normal - Style1" xfId="101"/>
    <cellStyle name="Normal - Style2" xfId="102"/>
    <cellStyle name="Normal - Style5" xfId="103"/>
    <cellStyle name="Normal - Style6" xfId="104"/>
    <cellStyle name="Normal - Style7" xfId="105"/>
    <cellStyle name="Normal - Style8" xfId="106"/>
    <cellStyle name="Normal 2" xfId="107"/>
    <cellStyle name="Normal 3" xfId="108"/>
    <cellStyle name="Normal 5" xfId="109"/>
    <cellStyle name="Normal Table" xfId="110"/>
    <cellStyle name="Normal Table 2" xfId="111"/>
    <cellStyle name="Normal_Tabela_Investimeve" xfId="112"/>
    <cellStyle name="Note" xfId="113"/>
    <cellStyle name="Note 2" xfId="114"/>
    <cellStyle name="Output" xfId="115"/>
    <cellStyle name="Output Amounts" xfId="116"/>
    <cellStyle name="Output Amounts 2" xfId="117"/>
    <cellStyle name="Percent" xfId="118"/>
    <cellStyle name="Percent [2]" xfId="119"/>
    <cellStyle name="Percent 2" xfId="120"/>
    <cellStyle name="percentage difference" xfId="121"/>
    <cellStyle name="percentage difference one decimal" xfId="122"/>
    <cellStyle name="percentage difference zero decimal" xfId="123"/>
    <cellStyle name="Pevný" xfId="124"/>
    <cellStyle name="Presentation" xfId="125"/>
    <cellStyle name="Presentation 2" xfId="126"/>
    <cellStyle name="Proj" xfId="127"/>
    <cellStyle name="Publication" xfId="128"/>
    <cellStyle name="STYL1 - Style1" xfId="129"/>
    <cellStyle name="Style 1" xfId="130"/>
    <cellStyle name="Text" xfId="131"/>
    <cellStyle name="Title" xfId="132"/>
    <cellStyle name="Total" xfId="133"/>
    <cellStyle name="Warning Text" xfId="134"/>
    <cellStyle name="WebAnchor1" xfId="135"/>
    <cellStyle name="WebAnchor2" xfId="136"/>
    <cellStyle name="WebAnchor3" xfId="137"/>
    <cellStyle name="WebAnchor4" xfId="138"/>
    <cellStyle name="WebAnchor5" xfId="139"/>
    <cellStyle name="WebAnchor6" xfId="140"/>
    <cellStyle name="WebAnchor7" xfId="141"/>
    <cellStyle name="Webexclude" xfId="142"/>
    <cellStyle name="Webexclude 2" xfId="143"/>
    <cellStyle name="WebFN" xfId="144"/>
    <cellStyle name="WebFN1" xfId="145"/>
    <cellStyle name="WebFN2" xfId="146"/>
    <cellStyle name="WebFN3" xfId="147"/>
    <cellStyle name="WebFN4" xfId="148"/>
    <cellStyle name="WebHR" xfId="149"/>
    <cellStyle name="WebHR 2" xfId="150"/>
    <cellStyle name="WebIndent1" xfId="151"/>
    <cellStyle name="WebIndent1 2" xfId="152"/>
    <cellStyle name="WebIndent1wFN3" xfId="153"/>
    <cellStyle name="WebIndent2" xfId="154"/>
    <cellStyle name="WebIndent2 2" xfId="155"/>
    <cellStyle name="WebNoBR" xfId="156"/>
    <cellStyle name="WebNoBR 2" xfId="157"/>
    <cellStyle name="Záhlaví 1" xfId="158"/>
    <cellStyle name="Záhlaví 2" xfId="159"/>
    <cellStyle name="zero" xfId="160"/>
    <cellStyle name="zero 2" xfId="161"/>
    <cellStyle name="ДАТА" xfId="162"/>
    <cellStyle name="ДЕНЕЖНЫЙ_BOPENGC" xfId="163"/>
    <cellStyle name="ЗАГОЛОВОК1" xfId="164"/>
    <cellStyle name="ЗАГОЛОВОК2" xfId="165"/>
    <cellStyle name="ИТОГОВЫЙ" xfId="166"/>
    <cellStyle name="Обычный_BOPENGC" xfId="167"/>
    <cellStyle name="ПРОЦЕНТНЫЙ_BOPENGC" xfId="168"/>
    <cellStyle name="ТЕКСТ" xfId="169"/>
    <cellStyle name="ФИКСИРОВАННЫЙ" xfId="170"/>
    <cellStyle name="ФИНАНСОВЫЙ_BOPENGC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externalLink" Target="externalLinks/externalLink37.xml" /><Relationship Id="rId46" Type="http://schemas.openxmlformats.org/officeDocument/2006/relationships/externalLink" Target="externalLinks/externalLink38.xml" /><Relationship Id="rId47" Type="http://schemas.openxmlformats.org/officeDocument/2006/relationships/externalLink" Target="externalLinks/externalLink39.xml" /><Relationship Id="rId48" Type="http://schemas.openxmlformats.org/officeDocument/2006/relationships/externalLink" Target="externalLinks/externalLink40.xml" /><Relationship Id="rId49" Type="http://schemas.openxmlformats.org/officeDocument/2006/relationships/externalLink" Target="externalLinks/externalLink41.xml" /><Relationship Id="rId50" Type="http://schemas.openxmlformats.org/officeDocument/2006/relationships/externalLink" Target="externalLinks/externalLink42.xml" /><Relationship Id="rId51" Type="http://schemas.openxmlformats.org/officeDocument/2006/relationships/externalLink" Target="externalLinks/externalLink43.xml" /><Relationship Id="rId52" Type="http://schemas.openxmlformats.org/officeDocument/2006/relationships/externalLink" Target="externalLinks/externalLink44.xml" /><Relationship Id="rId53" Type="http://schemas.openxmlformats.org/officeDocument/2006/relationships/externalLink" Target="externalLinks/externalLink45.xml" /><Relationship Id="rId54" Type="http://schemas.openxmlformats.org/officeDocument/2006/relationships/externalLink" Target="externalLinks/externalLink46.xml" /><Relationship Id="rId55" Type="http://schemas.openxmlformats.org/officeDocument/2006/relationships/externalLink" Target="externalLinks/externalLink47.xml" /><Relationship Id="rId56" Type="http://schemas.openxmlformats.org/officeDocument/2006/relationships/externalLink" Target="externalLinks/externalLink48.xml" /><Relationship Id="rId57" Type="http://schemas.openxmlformats.org/officeDocument/2006/relationships/externalLink" Target="externalLinks/externalLink49.xml" /><Relationship Id="rId58" Type="http://schemas.openxmlformats.org/officeDocument/2006/relationships/externalLink" Target="externalLinks/externalLink50.xml" /><Relationship Id="rId59" Type="http://schemas.openxmlformats.org/officeDocument/2006/relationships/externalLink" Target="externalLinks/externalLink51.xml" /><Relationship Id="rId60" Type="http://schemas.openxmlformats.org/officeDocument/2006/relationships/externalLink" Target="externalLinks/externalLink52.xml" /><Relationship Id="rId61" Type="http://schemas.openxmlformats.org/officeDocument/2006/relationships/externalLink" Target="externalLinks/externalLink53.xml" /><Relationship Id="rId62" Type="http://schemas.openxmlformats.org/officeDocument/2006/relationships/externalLink" Target="externalLinks/externalLink54.xml" /><Relationship Id="rId6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12.00390625" style="0" customWidth="1"/>
    <col min="2" max="2" width="41.421875" style="0" customWidth="1"/>
    <col min="3" max="3" width="18.140625" style="0" customWidth="1"/>
    <col min="4" max="4" width="15.8515625" style="26" customWidth="1"/>
    <col min="5" max="5" width="15.28125" style="26" customWidth="1"/>
    <col min="6" max="6" width="15.8515625" style="26" customWidth="1"/>
    <col min="7" max="7" width="21.7109375" style="26" customWidth="1"/>
    <col min="8" max="8" width="20.57421875" style="26" customWidth="1"/>
    <col min="9" max="9" width="17.00390625" style="26" customWidth="1"/>
  </cols>
  <sheetData>
    <row r="2" spans="1:9" s="25" customFormat="1" ht="15.75">
      <c r="A2" s="24" t="s">
        <v>89</v>
      </c>
      <c r="D2" s="30"/>
      <c r="E2" s="30"/>
      <c r="F2" s="30"/>
      <c r="G2" s="30"/>
      <c r="H2" s="30"/>
      <c r="I2" s="30"/>
    </row>
    <row r="3" spans="1:10" ht="15.75">
      <c r="A3" s="1"/>
      <c r="B3" s="3"/>
      <c r="C3" s="3"/>
      <c r="D3" s="43"/>
      <c r="E3" s="43"/>
      <c r="F3" s="43"/>
      <c r="G3" s="43"/>
      <c r="H3" s="43"/>
      <c r="I3" s="43"/>
      <c r="J3" s="3"/>
    </row>
    <row r="4" spans="1:10" ht="13.5" thickBot="1">
      <c r="A4" s="3"/>
      <c r="B4" s="3"/>
      <c r="C4" s="3"/>
      <c r="D4" s="43"/>
      <c r="E4" s="43"/>
      <c r="F4" s="43"/>
      <c r="H4" s="43"/>
      <c r="I4" s="11" t="s">
        <v>59</v>
      </c>
      <c r="J4" s="3"/>
    </row>
    <row r="5" spans="1:10" ht="12.75">
      <c r="A5" s="12"/>
      <c r="B5" s="13"/>
      <c r="C5" s="13"/>
      <c r="D5" s="38"/>
      <c r="E5" s="38"/>
      <c r="F5" s="38"/>
      <c r="G5" s="38"/>
      <c r="H5" s="38"/>
      <c r="I5" s="73"/>
      <c r="J5" s="3"/>
    </row>
    <row r="6" spans="1:10" ht="12.75">
      <c r="A6" s="5" t="s">
        <v>23</v>
      </c>
      <c r="B6" s="354" t="s">
        <v>117</v>
      </c>
      <c r="C6" s="355"/>
      <c r="D6" s="355"/>
      <c r="E6" s="355"/>
      <c r="F6" s="356"/>
      <c r="G6" s="166" t="s">
        <v>24</v>
      </c>
      <c r="H6" s="339">
        <v>14</v>
      </c>
      <c r="I6" s="340"/>
      <c r="J6" s="3"/>
    </row>
    <row r="7" spans="1:10" ht="12.75">
      <c r="A7" s="14"/>
      <c r="B7" s="15"/>
      <c r="C7" s="15"/>
      <c r="D7" s="18"/>
      <c r="E7" s="18"/>
      <c r="F7" s="18"/>
      <c r="G7" s="18"/>
      <c r="H7" s="19"/>
      <c r="I7" s="42"/>
      <c r="J7" s="3"/>
    </row>
    <row r="8" spans="1:10" ht="12.75">
      <c r="A8" s="341" t="s">
        <v>25</v>
      </c>
      <c r="B8" s="342"/>
      <c r="C8" s="349" t="s">
        <v>43</v>
      </c>
      <c r="D8" s="350"/>
      <c r="E8" s="350"/>
      <c r="F8" s="350"/>
      <c r="G8" s="350"/>
      <c r="H8" s="350"/>
      <c r="I8" s="351"/>
      <c r="J8" s="3"/>
    </row>
    <row r="9" spans="1:10" ht="12.75">
      <c r="A9" s="343"/>
      <c r="B9" s="344"/>
      <c r="C9" s="22" t="s">
        <v>3</v>
      </c>
      <c r="D9" s="22" t="s">
        <v>4</v>
      </c>
      <c r="E9" s="22" t="s">
        <v>5</v>
      </c>
      <c r="F9" s="22" t="s">
        <v>6</v>
      </c>
      <c r="G9" s="22" t="s">
        <v>40</v>
      </c>
      <c r="H9" s="22" t="s">
        <v>83</v>
      </c>
      <c r="I9" s="23" t="s">
        <v>84</v>
      </c>
      <c r="J9" s="3"/>
    </row>
    <row r="10" spans="1:10" ht="18.75" customHeight="1">
      <c r="A10" s="345"/>
      <c r="B10" s="346"/>
      <c r="C10" s="16" t="s">
        <v>7</v>
      </c>
      <c r="D10" s="16" t="s">
        <v>26</v>
      </c>
      <c r="E10" s="16" t="s">
        <v>58</v>
      </c>
      <c r="F10" s="16" t="s">
        <v>58</v>
      </c>
      <c r="G10" s="16" t="s">
        <v>193</v>
      </c>
      <c r="H10" s="16" t="s">
        <v>194</v>
      </c>
      <c r="I10" s="337" t="s">
        <v>8</v>
      </c>
      <c r="J10" s="3"/>
    </row>
    <row r="11" spans="1:10" ht="33.75">
      <c r="A11" s="20" t="s">
        <v>2</v>
      </c>
      <c r="B11" s="21" t="s">
        <v>60</v>
      </c>
      <c r="C11" s="17" t="s">
        <v>189</v>
      </c>
      <c r="D11" s="17" t="s">
        <v>190</v>
      </c>
      <c r="E11" s="17" t="s">
        <v>191</v>
      </c>
      <c r="F11" s="17" t="s">
        <v>192</v>
      </c>
      <c r="G11" s="17" t="s">
        <v>82</v>
      </c>
      <c r="H11" s="17" t="s">
        <v>81</v>
      </c>
      <c r="I11" s="338"/>
      <c r="J11" s="3"/>
    </row>
    <row r="12" spans="1:12" ht="12.75">
      <c r="A12" s="246" t="s">
        <v>27</v>
      </c>
      <c r="B12" s="247" t="s">
        <v>111</v>
      </c>
      <c r="C12" s="248">
        <v>642565</v>
      </c>
      <c r="D12" s="248">
        <v>910844</v>
      </c>
      <c r="E12" s="248">
        <v>910844</v>
      </c>
      <c r="F12" s="248">
        <v>911744</v>
      </c>
      <c r="G12" s="248">
        <f>195395-6000+5170+117000</f>
        <v>311565</v>
      </c>
      <c r="H12" s="248">
        <f>168177</f>
        <v>168177</v>
      </c>
      <c r="I12" s="249">
        <f aca="true" t="shared" si="0" ref="I12:I23">H12-G12</f>
        <v>-143388</v>
      </c>
      <c r="J12" s="3"/>
      <c r="L12" s="284"/>
    </row>
    <row r="13" spans="1:12" ht="12.75">
      <c r="A13" s="282" t="s">
        <v>28</v>
      </c>
      <c r="B13" s="247" t="s">
        <v>195</v>
      </c>
      <c r="C13" s="248"/>
      <c r="D13" s="248">
        <v>76000</v>
      </c>
      <c r="E13" s="248">
        <v>76000</v>
      </c>
      <c r="F13" s="248">
        <v>76100</v>
      </c>
      <c r="G13" s="248">
        <v>30100</v>
      </c>
      <c r="H13" s="248">
        <v>2072</v>
      </c>
      <c r="I13" s="249">
        <f t="shared" si="0"/>
        <v>-28028</v>
      </c>
      <c r="J13" s="3"/>
      <c r="L13" s="284"/>
    </row>
    <row r="14" spans="1:12" ht="12.75">
      <c r="A14" s="246" t="s">
        <v>29</v>
      </c>
      <c r="B14" s="247" t="s">
        <v>154</v>
      </c>
      <c r="C14" s="248">
        <v>57661</v>
      </c>
      <c r="D14" s="248">
        <v>63560</v>
      </c>
      <c r="E14" s="248">
        <v>63560</v>
      </c>
      <c r="F14" s="248">
        <v>63760</v>
      </c>
      <c r="G14" s="248">
        <v>26114</v>
      </c>
      <c r="H14" s="248">
        <v>22633</v>
      </c>
      <c r="I14" s="249">
        <f t="shared" si="0"/>
        <v>-3481</v>
      </c>
      <c r="J14" s="3"/>
      <c r="L14" s="284"/>
    </row>
    <row r="15" spans="1:12" ht="12.75">
      <c r="A15" s="246" t="s">
        <v>30</v>
      </c>
      <c r="B15" s="247" t="s">
        <v>155</v>
      </c>
      <c r="C15" s="248">
        <v>79763</v>
      </c>
      <c r="D15" s="248">
        <v>92000</v>
      </c>
      <c r="E15" s="248">
        <v>92000</v>
      </c>
      <c r="F15" s="248">
        <v>92200</v>
      </c>
      <c r="G15" s="248">
        <v>29380</v>
      </c>
      <c r="H15" s="248">
        <v>22658</v>
      </c>
      <c r="I15" s="249">
        <f t="shared" si="0"/>
        <v>-6722</v>
      </c>
      <c r="J15" s="3"/>
      <c r="L15" s="284"/>
    </row>
    <row r="16" spans="1:12" ht="12.75">
      <c r="A16" s="246" t="s">
        <v>31</v>
      </c>
      <c r="B16" s="247" t="s">
        <v>112</v>
      </c>
      <c r="C16" s="248">
        <v>5618220</v>
      </c>
      <c r="D16" s="248">
        <v>5793174</v>
      </c>
      <c r="E16" s="248">
        <v>5793174</v>
      </c>
      <c r="F16" s="248">
        <v>5799674</v>
      </c>
      <c r="G16" s="248">
        <v>2173430</v>
      </c>
      <c r="H16" s="248">
        <v>1794945</v>
      </c>
      <c r="I16" s="249">
        <f t="shared" si="0"/>
        <v>-378485</v>
      </c>
      <c r="J16" s="3"/>
      <c r="L16" s="284"/>
    </row>
    <row r="17" spans="1:12" ht="12.75">
      <c r="A17" s="246" t="s">
        <v>113</v>
      </c>
      <c r="B17" s="247" t="s">
        <v>156</v>
      </c>
      <c r="C17" s="248">
        <v>139401</v>
      </c>
      <c r="D17" s="248">
        <v>173100</v>
      </c>
      <c r="E17" s="248">
        <v>173100</v>
      </c>
      <c r="F17" s="248">
        <v>173600</v>
      </c>
      <c r="G17" s="248">
        <v>64900</v>
      </c>
      <c r="H17" s="248">
        <v>40898</v>
      </c>
      <c r="I17" s="249">
        <f t="shared" si="0"/>
        <v>-24002</v>
      </c>
      <c r="J17" s="3"/>
      <c r="L17" s="284"/>
    </row>
    <row r="18" spans="1:12" ht="12.75">
      <c r="A18" s="246" t="s">
        <v>114</v>
      </c>
      <c r="B18" s="247" t="s">
        <v>115</v>
      </c>
      <c r="C18" s="248">
        <v>8452</v>
      </c>
      <c r="D18" s="248">
        <v>14700</v>
      </c>
      <c r="E18" s="248">
        <v>14700</v>
      </c>
      <c r="F18" s="248">
        <v>14800</v>
      </c>
      <c r="G18" s="248">
        <v>5880</v>
      </c>
      <c r="H18" s="248">
        <v>2092</v>
      </c>
      <c r="I18" s="249">
        <f>H19-G19</f>
        <v>-379626</v>
      </c>
      <c r="J18" s="3"/>
      <c r="L18" s="284"/>
    </row>
    <row r="19" spans="1:12" ht="12.75">
      <c r="A19" s="246" t="s">
        <v>116</v>
      </c>
      <c r="B19" s="247" t="s">
        <v>157</v>
      </c>
      <c r="C19" s="248">
        <v>3265744</v>
      </c>
      <c r="D19" s="248">
        <v>4893680</v>
      </c>
      <c r="E19" s="248">
        <v>4893680</v>
      </c>
      <c r="F19" s="248">
        <v>4894980</v>
      </c>
      <c r="G19" s="248">
        <v>1496173</v>
      </c>
      <c r="H19" s="248">
        <v>1116547</v>
      </c>
      <c r="I19" s="249">
        <f>H20-G20</f>
        <v>-24280</v>
      </c>
      <c r="J19" s="3"/>
      <c r="L19" s="284"/>
    </row>
    <row r="20" spans="1:12" ht="13.5" thickBot="1">
      <c r="A20" s="246" t="s">
        <v>188</v>
      </c>
      <c r="B20" s="250" t="s">
        <v>158</v>
      </c>
      <c r="C20" s="251">
        <v>127716</v>
      </c>
      <c r="D20" s="248">
        <v>184700</v>
      </c>
      <c r="E20" s="248">
        <v>184700</v>
      </c>
      <c r="F20" s="251">
        <v>184900</v>
      </c>
      <c r="G20" s="251">
        <v>64900</v>
      </c>
      <c r="H20" s="251">
        <v>40620</v>
      </c>
      <c r="I20" s="249">
        <f t="shared" si="0"/>
        <v>-24280</v>
      </c>
      <c r="J20" s="3"/>
      <c r="L20" s="284"/>
    </row>
    <row r="21" spans="1:12" ht="14.25" customHeight="1" thickBot="1">
      <c r="A21" s="357" t="s">
        <v>32</v>
      </c>
      <c r="B21" s="358"/>
      <c r="C21" s="167">
        <f aca="true" t="shared" si="1" ref="C21:H21">SUM(C12:C20)</f>
        <v>9939522</v>
      </c>
      <c r="D21" s="167">
        <f t="shared" si="1"/>
        <v>12201758</v>
      </c>
      <c r="E21" s="167">
        <f t="shared" si="1"/>
        <v>12201758</v>
      </c>
      <c r="F21" s="167">
        <f t="shared" si="1"/>
        <v>12211758</v>
      </c>
      <c r="G21" s="167">
        <f t="shared" si="1"/>
        <v>4202442</v>
      </c>
      <c r="H21" s="167">
        <f t="shared" si="1"/>
        <v>3210642</v>
      </c>
      <c r="I21" s="196">
        <f t="shared" si="0"/>
        <v>-991800</v>
      </c>
      <c r="J21" s="3"/>
      <c r="L21" s="284"/>
    </row>
    <row r="22" spans="1:12" ht="15" customHeight="1" thickBot="1">
      <c r="A22" s="347" t="s">
        <v>44</v>
      </c>
      <c r="B22" s="348"/>
      <c r="C22" s="281">
        <f>2147038+142107</f>
        <v>2289145</v>
      </c>
      <c r="D22" s="197">
        <v>1000000</v>
      </c>
      <c r="E22" s="197">
        <v>1000000</v>
      </c>
      <c r="F22" s="197">
        <v>1000000</v>
      </c>
      <c r="G22" s="276">
        <v>628701</v>
      </c>
      <c r="H22" s="277">
        <v>628701</v>
      </c>
      <c r="I22" s="195">
        <f t="shared" si="0"/>
        <v>0</v>
      </c>
      <c r="J22" s="3"/>
      <c r="L22" s="284"/>
    </row>
    <row r="23" spans="1:12" s="68" customFormat="1" ht="13.5" thickBot="1">
      <c r="A23" s="352" t="s">
        <v>63</v>
      </c>
      <c r="B23" s="353"/>
      <c r="C23" s="74">
        <f aca="true" t="shared" si="2" ref="C23:H23">C21+C22</f>
        <v>12228667</v>
      </c>
      <c r="D23" s="74">
        <f t="shared" si="2"/>
        <v>13201758</v>
      </c>
      <c r="E23" s="74">
        <f t="shared" si="2"/>
        <v>13201758</v>
      </c>
      <c r="F23" s="74">
        <f t="shared" si="2"/>
        <v>13211758</v>
      </c>
      <c r="G23" s="74">
        <f t="shared" si="2"/>
        <v>4831143</v>
      </c>
      <c r="H23" s="74">
        <f t="shared" si="2"/>
        <v>3839343</v>
      </c>
      <c r="I23" s="196">
        <f t="shared" si="0"/>
        <v>-991800</v>
      </c>
      <c r="J23" s="67"/>
      <c r="L23" s="284"/>
    </row>
    <row r="24" spans="1:12" ht="12.75">
      <c r="A24" s="3"/>
      <c r="B24" s="3"/>
      <c r="C24" s="3"/>
      <c r="D24" s="43"/>
      <c r="E24" s="43"/>
      <c r="F24" s="43"/>
      <c r="G24" s="43"/>
      <c r="H24" s="43"/>
      <c r="I24" s="43"/>
      <c r="J24" s="3"/>
      <c r="L24" s="284"/>
    </row>
    <row r="25" spans="1:10" ht="12.75">
      <c r="A25" s="3"/>
      <c r="B25" s="3"/>
      <c r="C25" s="3"/>
      <c r="D25" s="43"/>
      <c r="E25" s="43"/>
      <c r="F25" s="43"/>
      <c r="G25" s="43"/>
      <c r="H25" s="43"/>
      <c r="I25" s="43"/>
      <c r="J25" s="3"/>
    </row>
    <row r="26" spans="1:10" ht="12.75">
      <c r="A26" s="3"/>
      <c r="B26" s="3"/>
      <c r="C26" s="3"/>
      <c r="D26" s="43"/>
      <c r="E26" s="43"/>
      <c r="F26" s="43"/>
      <c r="G26" s="43"/>
      <c r="H26" s="43"/>
      <c r="I26" s="43"/>
      <c r="J26" s="3"/>
    </row>
    <row r="27" ht="12.75">
      <c r="H27" s="199"/>
    </row>
    <row r="28" spans="8:9" ht="12.75">
      <c r="H28" s="199"/>
      <c r="I28" s="199"/>
    </row>
    <row r="30" ht="12.75">
      <c r="I30" s="199"/>
    </row>
    <row r="31" spans="8:9" ht="12.75">
      <c r="H31" s="199"/>
      <c r="I31" s="199"/>
    </row>
    <row r="32" spans="7:9" ht="12.75">
      <c r="G32" s="283"/>
      <c r="I32" s="199"/>
    </row>
    <row r="33" spans="8:9" ht="12.75">
      <c r="H33" s="199"/>
      <c r="I33" s="199"/>
    </row>
    <row r="34" ht="12.75">
      <c r="I34" s="199"/>
    </row>
    <row r="35" ht="12.75">
      <c r="I35" s="199"/>
    </row>
  </sheetData>
  <sheetProtection/>
  <mergeCells count="8">
    <mergeCell ref="A23:B23"/>
    <mergeCell ref="B6:F6"/>
    <mergeCell ref="A21:B21"/>
    <mergeCell ref="I10:I11"/>
    <mergeCell ref="H6:I6"/>
    <mergeCell ref="A8:B10"/>
    <mergeCell ref="A22:B22"/>
    <mergeCell ref="C8:I8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15.00390625" style="26" customWidth="1"/>
    <col min="2" max="2" width="35.421875" style="0" customWidth="1"/>
    <col min="3" max="3" width="12.140625" style="0" customWidth="1"/>
    <col min="4" max="4" width="13.57421875" style="26" customWidth="1"/>
    <col min="5" max="5" width="13.28125" style="26" customWidth="1"/>
    <col min="6" max="6" width="15.00390625" style="26" customWidth="1"/>
    <col min="7" max="7" width="15.57421875" style="26" customWidth="1"/>
    <col min="8" max="8" width="17.28125" style="26" customWidth="1"/>
    <col min="9" max="9" width="18.140625" style="54" customWidth="1"/>
  </cols>
  <sheetData>
    <row r="2" spans="1:9" s="25" customFormat="1" ht="15.75">
      <c r="A2" s="75" t="s">
        <v>92</v>
      </c>
      <c r="D2" s="30"/>
      <c r="E2" s="30"/>
      <c r="F2" s="30"/>
      <c r="G2" s="30"/>
      <c r="H2" s="30"/>
      <c r="I2" s="47"/>
    </row>
    <row r="3" spans="1:10" ht="13.5" thickBot="1">
      <c r="A3" s="27"/>
      <c r="B3" s="2"/>
      <c r="C3" s="2"/>
      <c r="D3" s="27"/>
      <c r="E3" s="27"/>
      <c r="F3" s="34"/>
      <c r="G3" s="35"/>
      <c r="H3" s="31"/>
      <c r="I3" s="48" t="s">
        <v>59</v>
      </c>
      <c r="J3" s="3"/>
    </row>
    <row r="4" spans="1:10" s="41" customFormat="1" ht="12.75">
      <c r="A4" s="36"/>
      <c r="B4" s="13"/>
      <c r="C4" s="13"/>
      <c r="D4" s="37"/>
      <c r="E4" s="37"/>
      <c r="F4" s="38"/>
      <c r="G4" s="38"/>
      <c r="H4" s="39"/>
      <c r="I4" s="49"/>
      <c r="J4" s="40"/>
    </row>
    <row r="5" spans="1:10" ht="12.75">
      <c r="A5" s="28" t="s">
        <v>23</v>
      </c>
      <c r="B5" s="77" t="s">
        <v>117</v>
      </c>
      <c r="C5" s="159"/>
      <c r="D5" s="159"/>
      <c r="E5" s="159"/>
      <c r="F5" s="159"/>
      <c r="G5" s="160"/>
      <c r="H5" s="10" t="s">
        <v>24</v>
      </c>
      <c r="I5" s="62" t="s">
        <v>118</v>
      </c>
      <c r="J5" s="3"/>
    </row>
    <row r="6" spans="1:10" ht="12.75">
      <c r="A6" s="28" t="s">
        <v>1</v>
      </c>
      <c r="B6" s="77" t="s">
        <v>120</v>
      </c>
      <c r="C6" s="161"/>
      <c r="D6" s="161"/>
      <c r="E6" s="161"/>
      <c r="F6" s="161"/>
      <c r="G6" s="162"/>
      <c r="H6" s="10" t="s">
        <v>61</v>
      </c>
      <c r="I6" s="170" t="s">
        <v>119</v>
      </c>
      <c r="J6" s="3"/>
    </row>
    <row r="7" spans="1:10" s="57" customFormat="1" ht="12.75">
      <c r="A7" s="368" t="s">
        <v>93</v>
      </c>
      <c r="B7" s="365" t="s">
        <v>60</v>
      </c>
      <c r="C7" s="22" t="s">
        <v>3</v>
      </c>
      <c r="D7" s="22" t="s">
        <v>4</v>
      </c>
      <c r="E7" s="22" t="s">
        <v>5</v>
      </c>
      <c r="F7" s="22" t="s">
        <v>6</v>
      </c>
      <c r="G7" s="22" t="s">
        <v>40</v>
      </c>
      <c r="H7" s="22" t="s">
        <v>83</v>
      </c>
      <c r="I7" s="50" t="s">
        <v>84</v>
      </c>
      <c r="J7" s="56"/>
    </row>
    <row r="8" spans="1:10" s="59" customFormat="1" ht="12.75">
      <c r="A8" s="368"/>
      <c r="B8" s="366"/>
      <c r="C8" s="16" t="s">
        <v>7</v>
      </c>
      <c r="D8" s="16" t="s">
        <v>26</v>
      </c>
      <c r="E8" s="16" t="s">
        <v>58</v>
      </c>
      <c r="F8" s="16" t="s">
        <v>58</v>
      </c>
      <c r="G8" s="16" t="s">
        <v>198</v>
      </c>
      <c r="H8" s="16" t="s">
        <v>199</v>
      </c>
      <c r="I8" s="359" t="s">
        <v>8</v>
      </c>
      <c r="J8" s="58"/>
    </row>
    <row r="9" spans="1:10" s="59" customFormat="1" ht="33.75">
      <c r="A9" s="368"/>
      <c r="B9" s="367"/>
      <c r="C9" s="17" t="s">
        <v>196</v>
      </c>
      <c r="D9" s="17" t="s">
        <v>197</v>
      </c>
      <c r="E9" s="17" t="s">
        <v>191</v>
      </c>
      <c r="F9" s="17" t="s">
        <v>192</v>
      </c>
      <c r="G9" s="17" t="s">
        <v>82</v>
      </c>
      <c r="H9" s="17" t="s">
        <v>81</v>
      </c>
      <c r="I9" s="360"/>
      <c r="J9" s="58"/>
    </row>
    <row r="10" spans="1:10" ht="12.75">
      <c r="A10" s="29">
        <v>600</v>
      </c>
      <c r="B10" s="6" t="s">
        <v>9</v>
      </c>
      <c r="C10" s="168">
        <v>209337</v>
      </c>
      <c r="D10" s="168">
        <v>255000</v>
      </c>
      <c r="E10" s="168">
        <v>255000</v>
      </c>
      <c r="F10" s="168">
        <v>255000</v>
      </c>
      <c r="G10" s="168">
        <v>86293</v>
      </c>
      <c r="H10" s="168">
        <v>47060</v>
      </c>
      <c r="I10" s="169">
        <f>H10-G10</f>
        <v>-39233</v>
      </c>
      <c r="J10" s="3"/>
    </row>
    <row r="11" spans="1:10" ht="12.75">
      <c r="A11" s="29">
        <v>601</v>
      </c>
      <c r="B11" s="6" t="s">
        <v>10</v>
      </c>
      <c r="C11" s="168">
        <v>33380</v>
      </c>
      <c r="D11" s="168">
        <v>44000</v>
      </c>
      <c r="E11" s="168">
        <v>44000</v>
      </c>
      <c r="F11" s="168">
        <v>44000</v>
      </c>
      <c r="G11" s="168">
        <v>14377</v>
      </c>
      <c r="H11" s="168">
        <v>7641</v>
      </c>
      <c r="I11" s="169">
        <f aca="true" t="shared" si="0" ref="I11:I16">H11-G11</f>
        <v>-6736</v>
      </c>
      <c r="J11" s="3"/>
    </row>
    <row r="12" spans="1:10" ht="12.75">
      <c r="A12" s="29">
        <v>602</v>
      </c>
      <c r="B12" s="6" t="s">
        <v>11</v>
      </c>
      <c r="C12" s="168">
        <v>183653</v>
      </c>
      <c r="D12" s="168">
        <v>102684</v>
      </c>
      <c r="E12" s="168">
        <v>102684</v>
      </c>
      <c r="F12" s="168">
        <v>102684</v>
      </c>
      <c r="G12" s="168">
        <f>18209+14862</f>
        <v>33071</v>
      </c>
      <c r="H12" s="168">
        <v>24566</v>
      </c>
      <c r="I12" s="169">
        <f t="shared" si="0"/>
        <v>-8505</v>
      </c>
      <c r="J12" s="3"/>
    </row>
    <row r="13" spans="1:10" ht="12.75">
      <c r="A13" s="29">
        <v>603</v>
      </c>
      <c r="B13" s="6" t="s">
        <v>12</v>
      </c>
      <c r="C13" s="168"/>
      <c r="D13" s="168"/>
      <c r="E13" s="168"/>
      <c r="F13" s="168"/>
      <c r="G13" s="168"/>
      <c r="H13" s="168"/>
      <c r="I13" s="169">
        <f t="shared" si="0"/>
        <v>0</v>
      </c>
      <c r="J13" s="3"/>
    </row>
    <row r="14" spans="1:10" ht="12.75">
      <c r="A14" s="29">
        <v>604</v>
      </c>
      <c r="B14" s="6" t="s">
        <v>13</v>
      </c>
      <c r="C14" s="168"/>
      <c r="D14" s="168"/>
      <c r="E14" s="168"/>
      <c r="F14" s="168"/>
      <c r="G14" s="168"/>
      <c r="H14" s="168"/>
      <c r="I14" s="169">
        <f t="shared" si="0"/>
        <v>0</v>
      </c>
      <c r="J14" s="3"/>
    </row>
    <row r="15" spans="1:10" ht="12.75">
      <c r="A15" s="29">
        <v>605</v>
      </c>
      <c r="B15" s="6" t="s">
        <v>14</v>
      </c>
      <c r="C15" s="168">
        <v>10486</v>
      </c>
      <c r="D15" s="168">
        <v>15000</v>
      </c>
      <c r="E15" s="168">
        <v>15000</v>
      </c>
      <c r="F15" s="168">
        <v>15000</v>
      </c>
      <c r="G15" s="168">
        <v>10000</v>
      </c>
      <c r="H15" s="168">
        <v>10496</v>
      </c>
      <c r="I15" s="169">
        <f t="shared" si="0"/>
        <v>496</v>
      </c>
      <c r="J15" s="3"/>
    </row>
    <row r="16" spans="1:10" ht="12.75">
      <c r="A16" s="29">
        <v>606</v>
      </c>
      <c r="B16" s="6" t="s">
        <v>15</v>
      </c>
      <c r="C16" s="168">
        <v>4447</v>
      </c>
      <c r="D16" s="168">
        <v>360</v>
      </c>
      <c r="E16" s="168">
        <v>360</v>
      </c>
      <c r="F16" s="168">
        <v>1260</v>
      </c>
      <c r="G16" s="168">
        <v>1020</v>
      </c>
      <c r="H16" s="168">
        <v>232</v>
      </c>
      <c r="I16" s="169">
        <f t="shared" si="0"/>
        <v>-788</v>
      </c>
      <c r="J16" s="3"/>
    </row>
    <row r="17" spans="1:10" s="68" customFormat="1" ht="12.75">
      <c r="A17" s="63" t="s">
        <v>16</v>
      </c>
      <c r="B17" s="70" t="s">
        <v>17</v>
      </c>
      <c r="C17" s="71">
        <f>SUM(C10:C16)</f>
        <v>441303</v>
      </c>
      <c r="D17" s="71">
        <f aca="true" t="shared" si="1" ref="D17:I17">SUM(D10:D16)</f>
        <v>417044</v>
      </c>
      <c r="E17" s="71">
        <f t="shared" si="1"/>
        <v>417044</v>
      </c>
      <c r="F17" s="71">
        <f t="shared" si="1"/>
        <v>417944</v>
      </c>
      <c r="G17" s="71">
        <f t="shared" si="1"/>
        <v>144761</v>
      </c>
      <c r="H17" s="71">
        <f t="shared" si="1"/>
        <v>89995</v>
      </c>
      <c r="I17" s="72">
        <f t="shared" si="1"/>
        <v>-54766</v>
      </c>
      <c r="J17" s="67"/>
    </row>
    <row r="18" spans="1:10" ht="12.75">
      <c r="A18" s="29">
        <v>230</v>
      </c>
      <c r="B18" s="6" t="s">
        <v>18</v>
      </c>
      <c r="C18" s="60">
        <v>120</v>
      </c>
      <c r="D18" s="60"/>
      <c r="E18" s="60"/>
      <c r="F18" s="60">
        <v>6300</v>
      </c>
      <c r="G18" s="168">
        <v>2000</v>
      </c>
      <c r="H18" s="168">
        <v>1156</v>
      </c>
      <c r="I18" s="46">
        <f>H18-G18</f>
        <v>-844</v>
      </c>
      <c r="J18" s="3"/>
    </row>
    <row r="19" spans="1:10" ht="12.75">
      <c r="A19" s="29">
        <v>231</v>
      </c>
      <c r="B19" s="6" t="s">
        <v>19</v>
      </c>
      <c r="C19" s="168">
        <v>201142</v>
      </c>
      <c r="D19" s="168">
        <v>143800</v>
      </c>
      <c r="E19" s="168">
        <v>143800</v>
      </c>
      <c r="F19" s="168">
        <v>137500</v>
      </c>
      <c r="G19" s="168">
        <v>47860</v>
      </c>
      <c r="H19" s="168">
        <v>412</v>
      </c>
      <c r="I19" s="46">
        <f>H19-G19</f>
        <v>-47448</v>
      </c>
      <c r="J19" s="3"/>
    </row>
    <row r="20" spans="1:10" ht="12.75">
      <c r="A20" s="29">
        <v>232</v>
      </c>
      <c r="B20" s="6" t="s">
        <v>20</v>
      </c>
      <c r="C20" s="60"/>
      <c r="D20" s="60"/>
      <c r="E20" s="60"/>
      <c r="F20" s="60"/>
      <c r="G20" s="60"/>
      <c r="H20" s="168"/>
      <c r="I20" s="46">
        <f>H20-G20</f>
        <v>0</v>
      </c>
      <c r="J20" s="3"/>
    </row>
    <row r="21" spans="1:13" ht="21.75">
      <c r="A21" s="44" t="s">
        <v>21</v>
      </c>
      <c r="B21" s="55" t="s">
        <v>41</v>
      </c>
      <c r="C21" s="45">
        <f>SUM(C18:C20)</f>
        <v>201262</v>
      </c>
      <c r="D21" s="45">
        <f aca="true" t="shared" si="2" ref="D21:I21">SUM(D18:D20)</f>
        <v>143800</v>
      </c>
      <c r="E21" s="45">
        <f t="shared" si="2"/>
        <v>143800</v>
      </c>
      <c r="F21" s="45">
        <f t="shared" si="2"/>
        <v>143800</v>
      </c>
      <c r="G21" s="45">
        <f t="shared" si="2"/>
        <v>49860</v>
      </c>
      <c r="H21" s="313">
        <f t="shared" si="2"/>
        <v>1568</v>
      </c>
      <c r="I21" s="51">
        <f t="shared" si="2"/>
        <v>-48292</v>
      </c>
      <c r="J21" s="3"/>
      <c r="M21" s="315"/>
    </row>
    <row r="22" spans="1:10" ht="12.75">
      <c r="A22" s="29">
        <v>230</v>
      </c>
      <c r="B22" s="6" t="s">
        <v>18</v>
      </c>
      <c r="C22" s="61"/>
      <c r="D22" s="61"/>
      <c r="E22" s="61"/>
      <c r="F22" s="61">
        <v>350000</v>
      </c>
      <c r="G22" s="61">
        <v>116944</v>
      </c>
      <c r="H22" s="314">
        <v>76614</v>
      </c>
      <c r="I22" s="46">
        <f>H22-G22</f>
        <v>-40330</v>
      </c>
      <c r="J22" s="3"/>
    </row>
    <row r="23" spans="1:13" ht="12.75">
      <c r="A23" s="29">
        <v>231</v>
      </c>
      <c r="B23" s="6" t="s">
        <v>19</v>
      </c>
      <c r="C23" s="61"/>
      <c r="D23" s="61">
        <v>350000</v>
      </c>
      <c r="E23" s="61">
        <v>350000</v>
      </c>
      <c r="F23" s="61"/>
      <c r="G23" s="61"/>
      <c r="H23" s="314"/>
      <c r="I23" s="46">
        <f>H23-G23</f>
        <v>0</v>
      </c>
      <c r="J23" s="3"/>
      <c r="M23" s="315"/>
    </row>
    <row r="24" spans="1:10" ht="12.75">
      <c r="A24" s="29">
        <v>232</v>
      </c>
      <c r="B24" s="6" t="s">
        <v>20</v>
      </c>
      <c r="C24" s="61"/>
      <c r="D24" s="61"/>
      <c r="E24" s="61"/>
      <c r="F24" s="61"/>
      <c r="G24" s="61"/>
      <c r="H24" s="314"/>
      <c r="I24" s="46">
        <f>H24-G24</f>
        <v>0</v>
      </c>
      <c r="J24" s="3"/>
    </row>
    <row r="25" spans="1:10" ht="12.75">
      <c r="A25" s="44" t="s">
        <v>21</v>
      </c>
      <c r="B25" s="55" t="s">
        <v>42</v>
      </c>
      <c r="C25" s="45">
        <f>SUM(C22:C24)</f>
        <v>0</v>
      </c>
      <c r="D25" s="45">
        <f aca="true" t="shared" si="3" ref="D25:I25">SUM(D22:D24)</f>
        <v>350000</v>
      </c>
      <c r="E25" s="45">
        <f t="shared" si="3"/>
        <v>350000</v>
      </c>
      <c r="F25" s="45">
        <f t="shared" si="3"/>
        <v>350000</v>
      </c>
      <c r="G25" s="45">
        <f t="shared" si="3"/>
        <v>116944</v>
      </c>
      <c r="H25" s="313">
        <f t="shared" si="3"/>
        <v>76614</v>
      </c>
      <c r="I25" s="51">
        <f t="shared" si="3"/>
        <v>-40330</v>
      </c>
      <c r="J25" s="3"/>
    </row>
    <row r="26" spans="1:10" s="68" customFormat="1" ht="12.75">
      <c r="A26" s="63" t="s">
        <v>22</v>
      </c>
      <c r="B26" s="64" t="s">
        <v>62</v>
      </c>
      <c r="C26" s="65">
        <f aca="true" t="shared" si="4" ref="C26:I26">C21+C25</f>
        <v>201262</v>
      </c>
      <c r="D26" s="65">
        <f t="shared" si="4"/>
        <v>493800</v>
      </c>
      <c r="E26" s="65">
        <f t="shared" si="4"/>
        <v>493800</v>
      </c>
      <c r="F26" s="65">
        <f t="shared" si="4"/>
        <v>493800</v>
      </c>
      <c r="G26" s="65">
        <f t="shared" si="4"/>
        <v>166804</v>
      </c>
      <c r="H26" s="65">
        <f t="shared" si="4"/>
        <v>78182</v>
      </c>
      <c r="I26" s="66">
        <f t="shared" si="4"/>
        <v>-88622</v>
      </c>
      <c r="J26" s="67"/>
    </row>
    <row r="27" spans="1:9" ht="12.75">
      <c r="A27" s="361" t="s">
        <v>45</v>
      </c>
      <c r="B27" s="362"/>
      <c r="C27" s="32"/>
      <c r="D27" s="32"/>
      <c r="E27" s="32"/>
      <c r="F27" s="32"/>
      <c r="G27" s="32"/>
      <c r="H27" s="198"/>
      <c r="I27" s="52"/>
    </row>
    <row r="28" spans="1:9" s="68" customFormat="1" ht="18.75" customHeight="1" thickBot="1">
      <c r="A28" s="363" t="s">
        <v>46</v>
      </c>
      <c r="B28" s="364"/>
      <c r="C28" s="69">
        <f>C17+C26+C27</f>
        <v>642565</v>
      </c>
      <c r="D28" s="69">
        <f aca="true" t="shared" si="5" ref="D28:I28">D17+D26+D27</f>
        <v>910844</v>
      </c>
      <c r="E28" s="69">
        <f>E17+E26+E27</f>
        <v>910844</v>
      </c>
      <c r="F28" s="69">
        <f t="shared" si="5"/>
        <v>911744</v>
      </c>
      <c r="G28" s="69">
        <f>G17+G26+G27</f>
        <v>311565</v>
      </c>
      <c r="H28" s="69">
        <f>H17+H26+H27</f>
        <v>168177</v>
      </c>
      <c r="I28" s="145">
        <f t="shared" si="5"/>
        <v>-143388</v>
      </c>
    </row>
    <row r="29" spans="1:9" ht="23.25" customHeight="1">
      <c r="A29" s="8"/>
      <c r="B29" s="4"/>
      <c r="C29" s="4"/>
      <c r="D29" s="33"/>
      <c r="E29" s="33"/>
      <c r="F29" s="33"/>
      <c r="G29" s="33"/>
      <c r="H29" s="33"/>
      <c r="I29" s="53"/>
    </row>
    <row r="30" spans="1:9" ht="11.25" customHeight="1">
      <c r="A30" s="8"/>
      <c r="B30" s="4"/>
      <c r="C30" s="4"/>
      <c r="D30" s="33"/>
      <c r="E30" s="33"/>
      <c r="F30" s="33"/>
      <c r="G30" s="33"/>
      <c r="H30" s="33"/>
      <c r="I30" s="53"/>
    </row>
  </sheetData>
  <sheetProtection/>
  <mergeCells count="5">
    <mergeCell ref="I8:I9"/>
    <mergeCell ref="A27:B27"/>
    <mergeCell ref="A28:B28"/>
    <mergeCell ref="B7:B9"/>
    <mergeCell ref="A7:A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5"/>
  <sheetViews>
    <sheetView zoomScale="90" zoomScaleNormal="90" zoomScalePageLayoutView="0" workbookViewId="0" topLeftCell="C34">
      <selection activeCell="K51" sqref="K51"/>
    </sheetView>
  </sheetViews>
  <sheetFormatPr defaultColWidth="9.140625" defaultRowHeight="12.75"/>
  <cols>
    <col min="1" max="1" width="6.421875" style="0" customWidth="1"/>
    <col min="2" max="2" width="33.421875" style="0" customWidth="1"/>
    <col min="3" max="3" width="16.7109375" style="0" customWidth="1"/>
    <col min="4" max="4" width="10.7109375" style="0" customWidth="1"/>
    <col min="5" max="5" width="13.57421875" style="0" customWidth="1"/>
    <col min="6" max="6" width="10.7109375" style="0" customWidth="1"/>
    <col min="7" max="7" width="10.7109375" style="230" customWidth="1"/>
    <col min="8" max="8" width="11.28125" style="230" customWidth="1"/>
    <col min="9" max="9" width="13.00390625" style="230" customWidth="1"/>
    <col min="10" max="10" width="9.00390625" style="0" customWidth="1"/>
    <col min="11" max="11" width="16.28125" style="0" customWidth="1"/>
    <col min="12" max="12" width="11.140625" style="0" customWidth="1"/>
    <col min="13" max="13" width="10.57421875" style="0" customWidth="1"/>
    <col min="14" max="14" width="10.8515625" style="0" customWidth="1"/>
    <col min="15" max="15" width="9.140625" style="0" customWidth="1"/>
    <col min="16" max="17" width="10.7109375" style="0" customWidth="1"/>
    <col min="18" max="18" width="12.421875" style="0" customWidth="1"/>
    <col min="19" max="19" width="62.7109375" style="0" customWidth="1"/>
    <col min="21" max="21" width="40.57421875" style="0" customWidth="1"/>
  </cols>
  <sheetData>
    <row r="2" spans="1:14" s="85" customFormat="1" ht="15.75">
      <c r="A2" s="88" t="s">
        <v>88</v>
      </c>
      <c r="B2" s="89"/>
      <c r="C2" s="89"/>
      <c r="D2" s="89"/>
      <c r="E2" s="89"/>
      <c r="F2" s="89"/>
      <c r="G2" s="226"/>
      <c r="H2" s="226"/>
      <c r="I2" s="226"/>
      <c r="J2" s="89"/>
      <c r="K2" s="89"/>
      <c r="L2" s="89"/>
      <c r="M2" s="89"/>
      <c r="N2" s="89"/>
    </row>
    <row r="3" spans="1:14" s="85" customFormat="1" ht="15.75">
      <c r="A3" s="83"/>
      <c r="B3" s="84"/>
      <c r="C3" s="84"/>
      <c r="D3" s="84"/>
      <c r="E3" s="84"/>
      <c r="F3" s="84"/>
      <c r="G3" s="227"/>
      <c r="H3" s="227"/>
      <c r="I3" s="227"/>
      <c r="J3" s="84"/>
      <c r="K3" s="84"/>
      <c r="L3" s="84"/>
      <c r="M3" s="84"/>
      <c r="N3" s="84"/>
    </row>
    <row r="4" spans="1:14" ht="15">
      <c r="A4" s="92" t="s">
        <v>23</v>
      </c>
      <c r="B4" s="172" t="s">
        <v>133</v>
      </c>
      <c r="C4" s="91" t="s">
        <v>24</v>
      </c>
      <c r="D4" s="78">
        <v>14</v>
      </c>
      <c r="E4" s="7"/>
      <c r="F4" s="7"/>
      <c r="G4" s="228"/>
      <c r="H4" s="228"/>
      <c r="I4" s="228"/>
      <c r="J4" s="7"/>
      <c r="K4" s="9"/>
      <c r="L4" s="9"/>
      <c r="M4" s="9"/>
      <c r="N4" s="9"/>
    </row>
    <row r="5" spans="1:14" ht="15">
      <c r="A5" s="79"/>
      <c r="B5" s="80"/>
      <c r="C5" s="80"/>
      <c r="D5" s="80"/>
      <c r="E5" s="7"/>
      <c r="F5" s="7"/>
      <c r="G5" s="228"/>
      <c r="H5" s="228"/>
      <c r="I5" s="228"/>
      <c r="J5" s="7"/>
      <c r="K5" s="9"/>
      <c r="L5" s="9"/>
      <c r="M5" s="9"/>
      <c r="N5" s="9"/>
    </row>
    <row r="6" spans="1:14" ht="15">
      <c r="A6" s="92" t="s">
        <v>1</v>
      </c>
      <c r="B6" s="173" t="s">
        <v>111</v>
      </c>
      <c r="C6" s="91" t="s">
        <v>61</v>
      </c>
      <c r="D6" s="171" t="s">
        <v>119</v>
      </c>
      <c r="E6" s="87"/>
      <c r="F6" s="86"/>
      <c r="G6" s="229"/>
      <c r="H6" s="229"/>
      <c r="I6" s="229"/>
      <c r="J6" s="86"/>
      <c r="K6" s="9"/>
      <c r="L6" s="9"/>
      <c r="M6" s="9"/>
      <c r="N6" s="9"/>
    </row>
    <row r="7" spans="1:2" ht="15.75" thickBot="1">
      <c r="A7" s="371"/>
      <c r="B7" s="372"/>
    </row>
    <row r="8" spans="1:19" s="165" customFormat="1" ht="16.5" thickBot="1">
      <c r="A8" s="163"/>
      <c r="B8" s="164" t="s">
        <v>59</v>
      </c>
      <c r="C8" s="164"/>
      <c r="D8" s="164"/>
      <c r="E8" s="164"/>
      <c r="F8" s="164" t="s">
        <v>95</v>
      </c>
      <c r="G8" s="231"/>
      <c r="H8" s="231"/>
      <c r="I8" s="231" t="s">
        <v>96</v>
      </c>
      <c r="J8" s="164"/>
      <c r="K8" s="164"/>
      <c r="L8" s="164" t="s">
        <v>97</v>
      </c>
      <c r="M8" s="164"/>
      <c r="N8" s="164"/>
      <c r="O8" s="164" t="s">
        <v>98</v>
      </c>
      <c r="P8" s="383" t="s">
        <v>102</v>
      </c>
      <c r="Q8" s="384"/>
      <c r="R8" s="384"/>
      <c r="S8" s="369" t="s">
        <v>33</v>
      </c>
    </row>
    <row r="9" spans="1:19" s="93" customFormat="1" ht="33" customHeight="1">
      <c r="A9" s="399" t="s">
        <v>0</v>
      </c>
      <c r="B9" s="393" t="s">
        <v>75</v>
      </c>
      <c r="C9" s="395" t="s">
        <v>77</v>
      </c>
      <c r="D9" s="381" t="s">
        <v>103</v>
      </c>
      <c r="E9" s="377" t="s">
        <v>104</v>
      </c>
      <c r="F9" s="379" t="s">
        <v>105</v>
      </c>
      <c r="G9" s="401" t="s">
        <v>106</v>
      </c>
      <c r="H9" s="385" t="s">
        <v>107</v>
      </c>
      <c r="I9" s="397" t="s">
        <v>108</v>
      </c>
      <c r="J9" s="375" t="s">
        <v>163</v>
      </c>
      <c r="K9" s="377" t="s">
        <v>164</v>
      </c>
      <c r="L9" s="379" t="s">
        <v>165</v>
      </c>
      <c r="M9" s="375" t="s">
        <v>166</v>
      </c>
      <c r="N9" s="377" t="s">
        <v>167</v>
      </c>
      <c r="O9" s="403" t="s">
        <v>168</v>
      </c>
      <c r="P9" s="373" t="s">
        <v>99</v>
      </c>
      <c r="Q9" s="387" t="s">
        <v>100</v>
      </c>
      <c r="R9" s="391" t="s">
        <v>101</v>
      </c>
      <c r="S9" s="370"/>
    </row>
    <row r="10" spans="1:19" s="93" customFormat="1" ht="65.25" customHeight="1">
      <c r="A10" s="400"/>
      <c r="B10" s="394"/>
      <c r="C10" s="396"/>
      <c r="D10" s="382"/>
      <c r="E10" s="378"/>
      <c r="F10" s="380"/>
      <c r="G10" s="402"/>
      <c r="H10" s="386"/>
      <c r="I10" s="398"/>
      <c r="J10" s="376"/>
      <c r="K10" s="378"/>
      <c r="L10" s="380"/>
      <c r="M10" s="376"/>
      <c r="N10" s="378"/>
      <c r="O10" s="404"/>
      <c r="P10" s="374"/>
      <c r="Q10" s="388"/>
      <c r="R10" s="392"/>
      <c r="S10" s="370"/>
    </row>
    <row r="11" spans="1:19" s="57" customFormat="1" ht="36" customHeight="1">
      <c r="A11" s="240" t="s">
        <v>78</v>
      </c>
      <c r="B11" s="209" t="s">
        <v>171</v>
      </c>
      <c r="C11" s="220" t="s">
        <v>121</v>
      </c>
      <c r="D11" s="264">
        <v>1075</v>
      </c>
      <c r="E11" s="200">
        <v>44861</v>
      </c>
      <c r="F11" s="201">
        <f>E11/D11</f>
        <v>41.731162790697674</v>
      </c>
      <c r="G11" s="202">
        <v>1220</v>
      </c>
      <c r="H11" s="200">
        <v>284944</v>
      </c>
      <c r="I11" s="265">
        <f>H11/G11</f>
        <v>233.5606557377049</v>
      </c>
      <c r="J11" s="202">
        <v>440</v>
      </c>
      <c r="K11" s="200">
        <v>94600</v>
      </c>
      <c r="L11" s="201">
        <f>K11/J11</f>
        <v>215</v>
      </c>
      <c r="M11" s="202">
        <v>440</v>
      </c>
      <c r="N11" s="200">
        <v>72400</v>
      </c>
      <c r="O11" s="233">
        <f>N11/M11</f>
        <v>164.54545454545453</v>
      </c>
      <c r="P11" s="237">
        <f aca="true" t="shared" si="0" ref="P11:P20">O11-F11</f>
        <v>122.81429175475685</v>
      </c>
      <c r="Q11" s="236">
        <f aca="true" t="shared" si="1" ref="Q11:Q27">O11-I11</f>
        <v>-69.01520119225037</v>
      </c>
      <c r="R11" s="203">
        <f aca="true" t="shared" si="2" ref="R11:R27">O11-L11</f>
        <v>-50.45454545454547</v>
      </c>
      <c r="S11" s="330" t="s">
        <v>239</v>
      </c>
    </row>
    <row r="12" spans="1:19" s="57" customFormat="1" ht="37.5" customHeight="1">
      <c r="A12" s="240" t="s">
        <v>79</v>
      </c>
      <c r="B12" s="209" t="s">
        <v>172</v>
      </c>
      <c r="C12" s="220" t="s">
        <v>122</v>
      </c>
      <c r="D12" s="264">
        <v>9</v>
      </c>
      <c r="E12" s="200">
        <v>8000</v>
      </c>
      <c r="F12" s="201">
        <f>E12/D12</f>
        <v>888.8888888888889</v>
      </c>
      <c r="G12" s="202">
        <v>6</v>
      </c>
      <c r="H12" s="200">
        <v>10000</v>
      </c>
      <c r="I12" s="265">
        <f>H12/G12</f>
        <v>1666.6666666666667</v>
      </c>
      <c r="J12" s="202">
        <v>11</v>
      </c>
      <c r="K12" s="200">
        <v>3500</v>
      </c>
      <c r="L12" s="201">
        <f>K12/J12</f>
        <v>318.1818181818182</v>
      </c>
      <c r="M12" s="202">
        <v>11</v>
      </c>
      <c r="N12" s="200">
        <v>3500</v>
      </c>
      <c r="O12" s="233">
        <f>N12/M12</f>
        <v>318.1818181818182</v>
      </c>
      <c r="P12" s="237">
        <f t="shared" si="0"/>
        <v>-570.7070707070707</v>
      </c>
      <c r="Q12" s="236">
        <f t="shared" si="1"/>
        <v>-1348.4848484848485</v>
      </c>
      <c r="R12" s="203">
        <f t="shared" si="2"/>
        <v>0</v>
      </c>
      <c r="S12" s="330" t="s">
        <v>239</v>
      </c>
    </row>
    <row r="13" spans="1:19" s="57" customFormat="1" ht="99" customHeight="1">
      <c r="A13" s="240" t="s">
        <v>47</v>
      </c>
      <c r="B13" s="209" t="s">
        <v>180</v>
      </c>
      <c r="C13" s="220" t="s">
        <v>151</v>
      </c>
      <c r="D13" s="264">
        <v>63200</v>
      </c>
      <c r="E13" s="200">
        <v>81895</v>
      </c>
      <c r="F13" s="201">
        <f>E13/D13</f>
        <v>1.2958069620253165</v>
      </c>
      <c r="G13" s="202">
        <v>40000</v>
      </c>
      <c r="H13" s="200">
        <v>45000</v>
      </c>
      <c r="I13" s="317">
        <f aca="true" t="shared" si="3" ref="I13:I21">H13/G13</f>
        <v>1.125</v>
      </c>
      <c r="J13" s="202">
        <v>12500</v>
      </c>
      <c r="K13" s="200">
        <v>15000</v>
      </c>
      <c r="L13" s="318">
        <f>K13/J13</f>
        <v>1.2</v>
      </c>
      <c r="M13" s="202">
        <v>8170</v>
      </c>
      <c r="N13" s="200">
        <v>9233</v>
      </c>
      <c r="O13" s="319">
        <f>N13/M13</f>
        <v>1.130110159118727</v>
      </c>
      <c r="P13" s="237">
        <f t="shared" si="0"/>
        <v>-0.1656968029065895</v>
      </c>
      <c r="Q13" s="236">
        <f t="shared" si="1"/>
        <v>0.005110159118727031</v>
      </c>
      <c r="R13" s="203">
        <f t="shared" si="2"/>
        <v>-0.06988984088127292</v>
      </c>
      <c r="S13" s="331" t="s">
        <v>250</v>
      </c>
    </row>
    <row r="14" spans="1:19" s="57" customFormat="1" ht="76.5" customHeight="1">
      <c r="A14" s="240" t="s">
        <v>48</v>
      </c>
      <c r="B14" s="285" t="s">
        <v>202</v>
      </c>
      <c r="C14" s="220" t="s">
        <v>203</v>
      </c>
      <c r="D14" s="264"/>
      <c r="E14" s="200"/>
      <c r="F14" s="201"/>
      <c r="G14" s="202">
        <v>300</v>
      </c>
      <c r="H14" s="200">
        <v>17500</v>
      </c>
      <c r="I14" s="265">
        <f t="shared" si="3"/>
        <v>58.333333333333336</v>
      </c>
      <c r="J14" s="202">
        <v>0</v>
      </c>
      <c r="K14" s="200">
        <v>5833</v>
      </c>
      <c r="L14" s="201"/>
      <c r="M14" s="202"/>
      <c r="N14" s="200"/>
      <c r="O14" s="233"/>
      <c r="P14" s="237"/>
      <c r="Q14" s="236"/>
      <c r="R14" s="203"/>
      <c r="S14" s="328" t="s">
        <v>243</v>
      </c>
    </row>
    <row r="15" spans="1:19" s="57" customFormat="1" ht="105" customHeight="1">
      <c r="A15" s="240" t="s">
        <v>50</v>
      </c>
      <c r="B15" s="285" t="s">
        <v>204</v>
      </c>
      <c r="C15" s="220" t="s">
        <v>205</v>
      </c>
      <c r="D15" s="264"/>
      <c r="E15" s="200"/>
      <c r="F15" s="201"/>
      <c r="G15" s="202">
        <v>40</v>
      </c>
      <c r="H15" s="200">
        <v>37000</v>
      </c>
      <c r="I15" s="265">
        <f t="shared" si="3"/>
        <v>925</v>
      </c>
      <c r="J15" s="202">
        <v>0</v>
      </c>
      <c r="K15" s="200">
        <v>12334</v>
      </c>
      <c r="L15" s="201"/>
      <c r="M15" s="202"/>
      <c r="N15" s="200"/>
      <c r="O15" s="233"/>
      <c r="P15" s="237"/>
      <c r="Q15" s="236"/>
      <c r="R15" s="203"/>
      <c r="S15" s="329" t="s">
        <v>246</v>
      </c>
    </row>
    <row r="16" spans="1:21" s="57" customFormat="1" ht="101.25" customHeight="1">
      <c r="A16" s="240" t="s">
        <v>72</v>
      </c>
      <c r="B16" s="285" t="s">
        <v>200</v>
      </c>
      <c r="C16" s="220" t="s">
        <v>201</v>
      </c>
      <c r="D16" s="264"/>
      <c r="E16" s="200"/>
      <c r="F16" s="201"/>
      <c r="G16" s="202">
        <v>850</v>
      </c>
      <c r="H16" s="200">
        <v>115800</v>
      </c>
      <c r="I16" s="265">
        <f t="shared" si="3"/>
        <v>136.23529411764707</v>
      </c>
      <c r="J16" s="202">
        <v>0</v>
      </c>
      <c r="K16" s="200">
        <v>38600</v>
      </c>
      <c r="L16" s="201"/>
      <c r="M16" s="202"/>
      <c r="N16" s="200"/>
      <c r="O16" s="233"/>
      <c r="P16" s="237"/>
      <c r="Q16" s="236"/>
      <c r="R16" s="203"/>
      <c r="S16" s="332" t="s">
        <v>207</v>
      </c>
      <c r="U16" s="286"/>
    </row>
    <row r="17" spans="1:19" s="57" customFormat="1" ht="75.75" customHeight="1">
      <c r="A17" s="240"/>
      <c r="B17" s="210" t="s">
        <v>162</v>
      </c>
      <c r="C17" s="220" t="s">
        <v>127</v>
      </c>
      <c r="D17" s="264">
        <v>88</v>
      </c>
      <c r="E17" s="200">
        <v>169042</v>
      </c>
      <c r="F17" s="201">
        <f aca="true" t="shared" si="4" ref="F17:F22">E17/D17</f>
        <v>1920.9318181818182</v>
      </c>
      <c r="G17" s="202"/>
      <c r="H17" s="200"/>
      <c r="I17" s="265"/>
      <c r="J17" s="202"/>
      <c r="K17" s="200"/>
      <c r="L17" s="201"/>
      <c r="M17" s="202"/>
      <c r="N17" s="200"/>
      <c r="O17" s="233"/>
      <c r="P17" s="237">
        <f t="shared" si="0"/>
        <v>-1920.9318181818182</v>
      </c>
      <c r="Q17" s="236">
        <f t="shared" si="1"/>
        <v>0</v>
      </c>
      <c r="R17" s="203">
        <f t="shared" si="2"/>
        <v>0</v>
      </c>
      <c r="S17" s="333" t="s">
        <v>220</v>
      </c>
    </row>
    <row r="18" spans="1:19" s="57" customFormat="1" ht="34.5" customHeight="1">
      <c r="A18" s="240"/>
      <c r="B18" s="209" t="s">
        <v>160</v>
      </c>
      <c r="C18" s="266" t="s">
        <v>125</v>
      </c>
      <c r="D18" s="264">
        <v>376</v>
      </c>
      <c r="E18" s="200">
        <v>15050</v>
      </c>
      <c r="F18" s="201">
        <f t="shared" si="4"/>
        <v>40.026595744680854</v>
      </c>
      <c r="G18" s="202"/>
      <c r="H18" s="200"/>
      <c r="I18" s="265"/>
      <c r="J18" s="202"/>
      <c r="K18" s="200"/>
      <c r="L18" s="201"/>
      <c r="M18" s="202"/>
      <c r="N18" s="200"/>
      <c r="O18" s="233"/>
      <c r="P18" s="237">
        <f t="shared" si="0"/>
        <v>-40.026595744680854</v>
      </c>
      <c r="Q18" s="236">
        <f t="shared" si="1"/>
        <v>0</v>
      </c>
      <c r="R18" s="203">
        <f t="shared" si="2"/>
        <v>0</v>
      </c>
      <c r="S18" s="333" t="s">
        <v>216</v>
      </c>
    </row>
    <row r="19" spans="1:19" s="57" customFormat="1" ht="35.25" customHeight="1">
      <c r="A19" s="241"/>
      <c r="B19" s="209" t="s">
        <v>150</v>
      </c>
      <c r="C19" s="266" t="s">
        <v>125</v>
      </c>
      <c r="D19" s="267">
        <v>250</v>
      </c>
      <c r="E19" s="268">
        <v>10005</v>
      </c>
      <c r="F19" s="201">
        <f t="shared" si="4"/>
        <v>40.02</v>
      </c>
      <c r="G19" s="269"/>
      <c r="H19" s="268"/>
      <c r="I19" s="265"/>
      <c r="J19" s="269"/>
      <c r="K19" s="268"/>
      <c r="L19" s="201"/>
      <c r="M19" s="269"/>
      <c r="N19" s="268"/>
      <c r="O19" s="233"/>
      <c r="P19" s="237">
        <f t="shared" si="0"/>
        <v>-40.02</v>
      </c>
      <c r="Q19" s="236">
        <f t="shared" si="1"/>
        <v>0</v>
      </c>
      <c r="R19" s="203">
        <f t="shared" si="2"/>
        <v>0</v>
      </c>
      <c r="S19" s="333" t="s">
        <v>216</v>
      </c>
    </row>
    <row r="20" spans="1:19" s="57" customFormat="1" ht="66" customHeight="1">
      <c r="A20" s="241"/>
      <c r="B20" s="211" t="s">
        <v>123</v>
      </c>
      <c r="C20" s="270" t="s">
        <v>124</v>
      </c>
      <c r="D20" s="267">
        <v>10606</v>
      </c>
      <c r="E20" s="268">
        <v>98579</v>
      </c>
      <c r="F20" s="201">
        <f t="shared" si="4"/>
        <v>9.294644540825947</v>
      </c>
      <c r="G20" s="269"/>
      <c r="H20" s="268"/>
      <c r="I20" s="265"/>
      <c r="J20" s="269"/>
      <c r="K20" s="268"/>
      <c r="L20" s="201"/>
      <c r="M20" s="269"/>
      <c r="N20" s="268"/>
      <c r="O20" s="233"/>
      <c r="P20" s="237">
        <f t="shared" si="0"/>
        <v>-9.294644540825947</v>
      </c>
      <c r="Q20" s="236">
        <f t="shared" si="1"/>
        <v>0</v>
      </c>
      <c r="R20" s="203">
        <f t="shared" si="2"/>
        <v>0</v>
      </c>
      <c r="S20" s="333" t="s">
        <v>217</v>
      </c>
    </row>
    <row r="21" spans="1:19" s="280" customFormat="1" ht="102" customHeight="1">
      <c r="A21" s="241" t="s">
        <v>126</v>
      </c>
      <c r="B21" s="209" t="s">
        <v>181</v>
      </c>
      <c r="C21" s="270" t="s">
        <v>124</v>
      </c>
      <c r="D21" s="267">
        <v>3</v>
      </c>
      <c r="E21" s="268">
        <v>4711</v>
      </c>
      <c r="F21" s="201"/>
      <c r="G21" s="269">
        <v>10</v>
      </c>
      <c r="H21" s="268">
        <v>8500</v>
      </c>
      <c r="I21" s="265">
        <f t="shared" si="3"/>
        <v>850</v>
      </c>
      <c r="J21" s="269">
        <v>3</v>
      </c>
      <c r="K21" s="268">
        <v>3033</v>
      </c>
      <c r="L21" s="201">
        <f>K21/J21</f>
        <v>1011</v>
      </c>
      <c r="M21" s="269">
        <v>0</v>
      </c>
      <c r="N21" s="268">
        <v>1484</v>
      </c>
      <c r="O21" s="233">
        <v>0</v>
      </c>
      <c r="P21" s="237">
        <v>0</v>
      </c>
      <c r="Q21" s="236">
        <v>0</v>
      </c>
      <c r="R21" s="203">
        <v>0</v>
      </c>
      <c r="S21" s="334" t="s">
        <v>249</v>
      </c>
    </row>
    <row r="22" spans="1:19" s="206" customFormat="1" ht="54.75" customHeight="1">
      <c r="A22" s="241" t="s">
        <v>128</v>
      </c>
      <c r="B22" s="209" t="s">
        <v>161</v>
      </c>
      <c r="C22" s="270" t="s">
        <v>169</v>
      </c>
      <c r="D22" s="267">
        <v>46146</v>
      </c>
      <c r="E22" s="268">
        <v>9160</v>
      </c>
      <c r="F22" s="271">
        <f t="shared" si="4"/>
        <v>0.19850041173666189</v>
      </c>
      <c r="G22" s="269">
        <v>50000</v>
      </c>
      <c r="H22" s="268">
        <v>15000</v>
      </c>
      <c r="I22" s="317">
        <f>H22/G22</f>
        <v>0.3</v>
      </c>
      <c r="J22" s="269">
        <v>15000</v>
      </c>
      <c r="K22" s="268">
        <v>5170</v>
      </c>
      <c r="L22" s="271">
        <f>K22/J22</f>
        <v>0.3446666666666667</v>
      </c>
      <c r="M22" s="269">
        <v>9489</v>
      </c>
      <c r="N22" s="268">
        <v>3376</v>
      </c>
      <c r="O22" s="274">
        <f>N22/M22</f>
        <v>0.35578037727895456</v>
      </c>
      <c r="P22" s="237">
        <f aca="true" t="shared" si="5" ref="P22:P27">O22-F22</f>
        <v>0.15727996554229268</v>
      </c>
      <c r="Q22" s="236">
        <f t="shared" si="1"/>
        <v>0.055780377278954574</v>
      </c>
      <c r="R22" s="203">
        <f t="shared" si="2"/>
        <v>0.011113710612287886</v>
      </c>
      <c r="S22" s="335" t="s">
        <v>218</v>
      </c>
    </row>
    <row r="23" spans="1:19" s="206" customFormat="1" ht="86.25" customHeight="1">
      <c r="A23" s="241"/>
      <c r="B23" s="211" t="s">
        <v>182</v>
      </c>
      <c r="C23" s="270" t="s">
        <v>129</v>
      </c>
      <c r="D23" s="267">
        <v>4</v>
      </c>
      <c r="E23" s="268">
        <v>140550</v>
      </c>
      <c r="F23" s="201">
        <f>E23/D23</f>
        <v>35137.5</v>
      </c>
      <c r="G23" s="269"/>
      <c r="H23" s="268"/>
      <c r="I23" s="265"/>
      <c r="J23" s="269"/>
      <c r="K23" s="268"/>
      <c r="L23" s="201"/>
      <c r="M23" s="269"/>
      <c r="N23" s="268"/>
      <c r="O23" s="233"/>
      <c r="P23" s="237">
        <f t="shared" si="5"/>
        <v>-35137.5</v>
      </c>
      <c r="Q23" s="236">
        <f t="shared" si="1"/>
        <v>0</v>
      </c>
      <c r="R23" s="203">
        <f t="shared" si="2"/>
        <v>0</v>
      </c>
      <c r="S23" s="333" t="s">
        <v>221</v>
      </c>
    </row>
    <row r="24" spans="1:19" s="206" customFormat="1" ht="57" customHeight="1">
      <c r="A24" s="241" t="s">
        <v>95</v>
      </c>
      <c r="B24" s="211" t="s">
        <v>206</v>
      </c>
      <c r="C24" s="270" t="s">
        <v>124</v>
      </c>
      <c r="D24" s="267">
        <v>1</v>
      </c>
      <c r="E24" s="268">
        <v>0</v>
      </c>
      <c r="F24" s="201">
        <f>E24/D24</f>
        <v>0</v>
      </c>
      <c r="G24" s="269">
        <v>1</v>
      </c>
      <c r="H24" s="268">
        <v>19500</v>
      </c>
      <c r="I24" s="272">
        <f>H24/G24</f>
        <v>19500</v>
      </c>
      <c r="J24" s="269"/>
      <c r="K24" s="268"/>
      <c r="L24" s="201"/>
      <c r="M24" s="269"/>
      <c r="N24" s="268"/>
      <c r="O24" s="233"/>
      <c r="P24" s="237">
        <f t="shared" si="5"/>
        <v>0</v>
      </c>
      <c r="Q24" s="236">
        <f t="shared" si="1"/>
        <v>-19500</v>
      </c>
      <c r="R24" s="203">
        <f t="shared" si="2"/>
        <v>0</v>
      </c>
      <c r="S24" s="332" t="s">
        <v>223</v>
      </c>
    </row>
    <row r="25" spans="1:19" s="206" customFormat="1" ht="104.25" customHeight="1">
      <c r="A25" s="241" t="s">
        <v>130</v>
      </c>
      <c r="B25" s="211" t="s">
        <v>222</v>
      </c>
      <c r="C25" s="270" t="s">
        <v>132</v>
      </c>
      <c r="D25" s="267">
        <v>934</v>
      </c>
      <c r="E25" s="268">
        <v>14899</v>
      </c>
      <c r="F25" s="201">
        <f>E25/D25</f>
        <v>15.951820128479657</v>
      </c>
      <c r="G25" s="269">
        <v>38</v>
      </c>
      <c r="H25" s="268">
        <v>2200</v>
      </c>
      <c r="I25" s="272">
        <f>H25/G25</f>
        <v>57.89473684210526</v>
      </c>
      <c r="J25" s="269">
        <v>15</v>
      </c>
      <c r="K25" s="268">
        <v>734</v>
      </c>
      <c r="L25" s="273">
        <f>K25/J25</f>
        <v>48.93333333333333</v>
      </c>
      <c r="M25" s="269">
        <v>15</v>
      </c>
      <c r="N25" s="268">
        <v>412</v>
      </c>
      <c r="O25" s="233">
        <f>N25/M25</f>
        <v>27.466666666666665</v>
      </c>
      <c r="P25" s="237">
        <f t="shared" si="5"/>
        <v>11.514846538187008</v>
      </c>
      <c r="Q25" s="236">
        <f t="shared" si="1"/>
        <v>-30.428070175438595</v>
      </c>
      <c r="R25" s="203">
        <f t="shared" si="2"/>
        <v>-21.466666666666665</v>
      </c>
      <c r="S25" s="332" t="s">
        <v>251</v>
      </c>
    </row>
    <row r="26" spans="1:19" s="206" customFormat="1" ht="47.25">
      <c r="A26" s="241" t="s">
        <v>131</v>
      </c>
      <c r="B26" s="211" t="s">
        <v>134</v>
      </c>
      <c r="C26" s="270" t="s">
        <v>238</v>
      </c>
      <c r="D26" s="267">
        <v>61</v>
      </c>
      <c r="E26" s="268">
        <v>2733</v>
      </c>
      <c r="F26" s="201">
        <f>E26/D26</f>
        <v>44.80327868852459</v>
      </c>
      <c r="G26" s="269">
        <v>1</v>
      </c>
      <c r="H26" s="268">
        <v>356300</v>
      </c>
      <c r="I26" s="272">
        <f>H26/G26</f>
        <v>356300</v>
      </c>
      <c r="J26" s="269">
        <v>1</v>
      </c>
      <c r="K26" s="268">
        <v>118667</v>
      </c>
      <c r="L26" s="273">
        <f>K26/J26</f>
        <v>118667</v>
      </c>
      <c r="M26" s="269">
        <v>1</v>
      </c>
      <c r="N26" s="268">
        <f>76614+1157</f>
        <v>77771</v>
      </c>
      <c r="O26" s="233">
        <f>N26/M26</f>
        <v>77771</v>
      </c>
      <c r="P26" s="237">
        <f t="shared" si="5"/>
        <v>77726.19672131147</v>
      </c>
      <c r="Q26" s="236">
        <f t="shared" si="1"/>
        <v>-278529</v>
      </c>
      <c r="R26" s="203">
        <f t="shared" si="2"/>
        <v>-40896</v>
      </c>
      <c r="S26" s="336" t="s">
        <v>219</v>
      </c>
    </row>
    <row r="27" spans="1:19" s="206" customFormat="1" ht="25.5">
      <c r="A27" s="241"/>
      <c r="B27" s="211" t="s">
        <v>138</v>
      </c>
      <c r="C27" s="270" t="s">
        <v>124</v>
      </c>
      <c r="D27" s="267">
        <v>1</v>
      </c>
      <c r="E27" s="268">
        <v>43080</v>
      </c>
      <c r="F27" s="201">
        <f>E27/D27</f>
        <v>43080</v>
      </c>
      <c r="G27" s="269"/>
      <c r="H27" s="268"/>
      <c r="I27" s="272"/>
      <c r="J27" s="269"/>
      <c r="K27" s="268"/>
      <c r="L27" s="273"/>
      <c r="M27" s="269"/>
      <c r="N27" s="268"/>
      <c r="O27" s="233"/>
      <c r="P27" s="237">
        <f t="shared" si="5"/>
        <v>-43080</v>
      </c>
      <c r="Q27" s="236">
        <f t="shared" si="1"/>
        <v>0</v>
      </c>
      <c r="R27" s="203">
        <f t="shared" si="2"/>
        <v>0</v>
      </c>
      <c r="S27" s="333" t="s">
        <v>221</v>
      </c>
    </row>
    <row r="28" spans="1:19" s="57" customFormat="1" ht="13.5" thickBot="1">
      <c r="A28" s="242"/>
      <c r="B28" s="212"/>
      <c r="C28" s="213"/>
      <c r="D28" s="214"/>
      <c r="E28" s="215"/>
      <c r="F28" s="216"/>
      <c r="G28" s="217"/>
      <c r="H28" s="215"/>
      <c r="I28" s="232"/>
      <c r="J28" s="217"/>
      <c r="K28" s="215"/>
      <c r="L28" s="218"/>
      <c r="M28" s="217"/>
      <c r="N28" s="215"/>
      <c r="O28" s="234"/>
      <c r="P28" s="238"/>
      <c r="Q28" s="239"/>
      <c r="R28" s="219"/>
      <c r="S28" s="235"/>
    </row>
    <row r="29" spans="2:9" s="41" customFormat="1" ht="12.75">
      <c r="B29" s="90"/>
      <c r="G29" s="230"/>
      <c r="H29" s="230"/>
      <c r="I29" s="230"/>
    </row>
    <row r="30" spans="1:8" ht="13.5" thickBot="1">
      <c r="A30" s="389" t="s">
        <v>87</v>
      </c>
      <c r="B30" s="390"/>
      <c r="C30" s="390"/>
      <c r="D30" s="390"/>
      <c r="E30" s="390"/>
      <c r="F30" s="390"/>
      <c r="H30" s="287"/>
    </row>
    <row r="31" spans="1:6" ht="34.5" thickTop="1">
      <c r="A31" s="156" t="s">
        <v>0</v>
      </c>
      <c r="B31" s="146" t="s">
        <v>75</v>
      </c>
      <c r="C31" s="147" t="s">
        <v>85</v>
      </c>
      <c r="D31" s="147" t="s">
        <v>64</v>
      </c>
      <c r="E31" s="147" t="s">
        <v>86</v>
      </c>
      <c r="F31" s="148" t="s">
        <v>33</v>
      </c>
    </row>
    <row r="32" spans="1:6" ht="12.75">
      <c r="A32" s="157" t="s">
        <v>78</v>
      </c>
      <c r="B32" s="77" t="s">
        <v>94</v>
      </c>
      <c r="C32" s="76"/>
      <c r="D32" s="76"/>
      <c r="E32" s="82">
        <v>0</v>
      </c>
      <c r="F32" s="149"/>
    </row>
    <row r="33" spans="1:6" ht="13.5" thickBot="1">
      <c r="A33" s="158" t="s">
        <v>48</v>
      </c>
      <c r="B33" s="150" t="s">
        <v>80</v>
      </c>
      <c r="C33" s="151"/>
      <c r="D33" s="151"/>
      <c r="E33" s="152">
        <v>0</v>
      </c>
      <c r="F33" s="153"/>
    </row>
    <row r="34" spans="1:9" s="41" customFormat="1" ht="13.5" thickTop="1">
      <c r="A34" s="34"/>
      <c r="B34" s="18"/>
      <c r="C34" s="34"/>
      <c r="D34" s="34"/>
      <c r="E34" s="81"/>
      <c r="F34" s="34"/>
      <c r="G34" s="230"/>
      <c r="H34" s="230"/>
      <c r="I34" s="230"/>
    </row>
    <row r="35" spans="1:9" s="41" customFormat="1" ht="12.75">
      <c r="A35" s="34"/>
      <c r="B35" s="18"/>
      <c r="C35" s="34"/>
      <c r="D35" s="34"/>
      <c r="E35" s="81"/>
      <c r="F35" s="34"/>
      <c r="G35" s="230"/>
      <c r="H35" s="230"/>
      <c r="I35" s="230"/>
    </row>
    <row r="36" ht="18.75" customHeight="1"/>
  </sheetData>
  <sheetProtection/>
  <mergeCells count="22">
    <mergeCell ref="O9:O10"/>
    <mergeCell ref="F9:F10"/>
    <mergeCell ref="Q9:Q10"/>
    <mergeCell ref="M9:M10"/>
    <mergeCell ref="N9:N10"/>
    <mergeCell ref="A30:F30"/>
    <mergeCell ref="R9:R10"/>
    <mergeCell ref="B9:B10"/>
    <mergeCell ref="C9:C10"/>
    <mergeCell ref="I9:I10"/>
    <mergeCell ref="A9:A10"/>
    <mergeCell ref="G9:G10"/>
    <mergeCell ref="S8:S10"/>
    <mergeCell ref="A7:B7"/>
    <mergeCell ref="P9:P10"/>
    <mergeCell ref="J9:J10"/>
    <mergeCell ref="K9:K10"/>
    <mergeCell ref="L9:L10"/>
    <mergeCell ref="D9:D10"/>
    <mergeCell ref="E9:E10"/>
    <mergeCell ref="P8:R8"/>
    <mergeCell ref="H9:H10"/>
  </mergeCells>
  <printOptions horizontalCentered="1" verticalCentered="1"/>
  <pageMargins left="0.25" right="0.25" top="0.75" bottom="0.75" header="0.3" footer="0.3"/>
  <pageSetup fitToWidth="0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zoomScale="80" zoomScaleNormal="80" zoomScalePageLayoutView="0" workbookViewId="0" topLeftCell="A16">
      <selection activeCell="D43" sqref="D43"/>
    </sheetView>
  </sheetViews>
  <sheetFormatPr defaultColWidth="9.140625" defaultRowHeight="12.75"/>
  <cols>
    <col min="1" max="1" width="14.57421875" style="26" customWidth="1"/>
    <col min="2" max="2" width="54.421875" style="26" customWidth="1"/>
    <col min="3" max="3" width="18.28125" style="0" customWidth="1"/>
    <col min="4" max="4" width="36.8515625" style="0" customWidth="1"/>
    <col min="5" max="5" width="12.7109375" style="26" customWidth="1"/>
    <col min="6" max="7" width="12.28125" style="26" customWidth="1"/>
    <col min="8" max="8" width="12.00390625" style="26" customWidth="1"/>
    <col min="9" max="9" width="14.140625" style="26" customWidth="1"/>
    <col min="10" max="10" width="68.7109375" style="105" customWidth="1"/>
  </cols>
  <sheetData>
    <row r="2" spans="1:10" ht="15.75">
      <c r="A2" s="97" t="s">
        <v>90</v>
      </c>
      <c r="B2" s="47"/>
      <c r="C2" s="98"/>
      <c r="D2" s="85"/>
      <c r="E2" s="47"/>
      <c r="F2" s="47"/>
      <c r="G2" s="47"/>
      <c r="H2" s="47"/>
      <c r="I2" s="47"/>
      <c r="J2" s="136"/>
    </row>
    <row r="3" spans="1:9" ht="44.25" customHeight="1">
      <c r="A3" s="154" t="s">
        <v>241</v>
      </c>
      <c r="B3" s="48"/>
      <c r="C3" s="155"/>
      <c r="D3" s="105"/>
      <c r="E3" s="48"/>
      <c r="F3" s="48"/>
      <c r="G3" s="48"/>
      <c r="H3" s="48"/>
      <c r="I3" s="48"/>
    </row>
    <row r="4" ht="13.5" thickBot="1"/>
    <row r="5" spans="1:10" ht="31.5">
      <c r="A5" s="99" t="s">
        <v>61</v>
      </c>
      <c r="B5" s="174" t="s">
        <v>119</v>
      </c>
      <c r="C5" s="139" t="s">
        <v>49</v>
      </c>
      <c r="D5" s="405" t="s">
        <v>141</v>
      </c>
      <c r="E5" s="406"/>
      <c r="F5" s="406"/>
      <c r="G5" s="406"/>
      <c r="H5" s="406"/>
      <c r="I5" s="407"/>
      <c r="J5" s="143" t="s">
        <v>33</v>
      </c>
    </row>
    <row r="6" spans="1:10" ht="270">
      <c r="A6" s="103" t="s">
        <v>65</v>
      </c>
      <c r="B6" s="183" t="s">
        <v>152</v>
      </c>
      <c r="C6" s="137"/>
      <c r="D6" s="140"/>
      <c r="E6" s="141"/>
      <c r="F6" s="141"/>
      <c r="G6" s="141"/>
      <c r="H6" s="141"/>
      <c r="I6" s="142"/>
      <c r="J6" s="144" t="s">
        <v>159</v>
      </c>
    </row>
    <row r="7" spans="1:10" ht="15.75">
      <c r="A7" s="138"/>
      <c r="B7" s="133"/>
      <c r="C7" s="94"/>
      <c r="D7" s="408" t="s">
        <v>183</v>
      </c>
      <c r="E7" s="408"/>
      <c r="F7" s="408"/>
      <c r="G7" s="408"/>
      <c r="H7" s="408"/>
      <c r="I7" s="408"/>
      <c r="J7" s="144"/>
    </row>
    <row r="8" spans="1:10" ht="66.75" customHeight="1">
      <c r="A8" s="418"/>
      <c r="B8" s="311" t="s">
        <v>215</v>
      </c>
      <c r="C8" s="96" t="s">
        <v>71</v>
      </c>
      <c r="D8" s="96" t="s">
        <v>184</v>
      </c>
      <c r="E8" s="96" t="s">
        <v>70</v>
      </c>
      <c r="F8" s="96" t="s">
        <v>208</v>
      </c>
      <c r="G8" s="96" t="s">
        <v>210</v>
      </c>
      <c r="H8" s="96" t="s">
        <v>209</v>
      </c>
      <c r="I8" s="179" t="s">
        <v>73</v>
      </c>
      <c r="J8" s="178"/>
    </row>
    <row r="9" spans="1:10" ht="93.75" customHeight="1">
      <c r="A9" s="102" t="s">
        <v>142</v>
      </c>
      <c r="B9" s="184" t="s">
        <v>143</v>
      </c>
      <c r="C9" s="132"/>
      <c r="D9" s="133"/>
      <c r="E9" s="133"/>
      <c r="F9" s="134"/>
      <c r="G9" s="134"/>
      <c r="H9" s="134"/>
      <c r="I9" s="177"/>
      <c r="J9" s="207" t="s">
        <v>186</v>
      </c>
    </row>
    <row r="10" spans="1:10" ht="69" customHeight="1">
      <c r="A10" s="102"/>
      <c r="B10" s="95"/>
      <c r="C10" s="205" t="s">
        <v>78</v>
      </c>
      <c r="D10" s="204" t="s">
        <v>185</v>
      </c>
      <c r="E10" s="292">
        <v>1075</v>
      </c>
      <c r="F10" s="252">
        <v>1220</v>
      </c>
      <c r="G10" s="252">
        <v>440</v>
      </c>
      <c r="H10" s="252">
        <v>440</v>
      </c>
      <c r="I10" s="294">
        <f>H10/G10</f>
        <v>1</v>
      </c>
      <c r="J10" s="207" t="s">
        <v>240</v>
      </c>
    </row>
    <row r="11" spans="1:10" ht="90.75" customHeight="1">
      <c r="A11" s="102"/>
      <c r="B11" s="94"/>
      <c r="C11" s="185" t="s">
        <v>79</v>
      </c>
      <c r="D11" s="288" t="s">
        <v>144</v>
      </c>
      <c r="E11" s="291">
        <v>63200</v>
      </c>
      <c r="F11" s="291">
        <v>40000</v>
      </c>
      <c r="G11" s="291">
        <v>12500</v>
      </c>
      <c r="H11" s="252">
        <v>8170</v>
      </c>
      <c r="I11" s="294">
        <f>H11/G11</f>
        <v>0.6536</v>
      </c>
      <c r="J11" s="320" t="s">
        <v>248</v>
      </c>
    </row>
    <row r="12" spans="1:10" ht="59.25" customHeight="1">
      <c r="A12" s="102"/>
      <c r="B12" s="94"/>
      <c r="C12" s="205" t="s">
        <v>211</v>
      </c>
      <c r="D12" s="289" t="s">
        <v>172</v>
      </c>
      <c r="E12" s="293">
        <v>9</v>
      </c>
      <c r="F12" s="293">
        <v>6</v>
      </c>
      <c r="G12" s="293">
        <v>11</v>
      </c>
      <c r="H12" s="292">
        <v>11</v>
      </c>
      <c r="I12" s="294">
        <f>H12/G12</f>
        <v>1</v>
      </c>
      <c r="J12" s="207" t="s">
        <v>247</v>
      </c>
    </row>
    <row r="13" spans="1:10" ht="60" customHeight="1">
      <c r="A13" s="295" t="s">
        <v>145</v>
      </c>
      <c r="B13" s="302" t="s">
        <v>212</v>
      </c>
      <c r="C13" s="296"/>
      <c r="D13" s="297"/>
      <c r="E13" s="297"/>
      <c r="F13" s="298"/>
      <c r="G13" s="298"/>
      <c r="H13" s="135"/>
      <c r="I13" s="135"/>
      <c r="J13" s="207"/>
    </row>
    <row r="14" spans="1:10" ht="83.25" customHeight="1">
      <c r="A14" s="419"/>
      <c r="B14" s="94"/>
      <c r="C14" s="185" t="s">
        <v>78</v>
      </c>
      <c r="D14" s="289" t="s">
        <v>213</v>
      </c>
      <c r="E14" s="290"/>
      <c r="F14" s="289">
        <v>300</v>
      </c>
      <c r="G14" s="289">
        <v>0</v>
      </c>
      <c r="H14" s="312">
        <v>0</v>
      </c>
      <c r="I14" s="187"/>
      <c r="J14" s="420" t="s">
        <v>243</v>
      </c>
    </row>
    <row r="15" spans="1:10" ht="127.5" customHeight="1">
      <c r="A15" s="419"/>
      <c r="B15" s="94"/>
      <c r="C15" s="185" t="s">
        <v>79</v>
      </c>
      <c r="D15" s="289" t="s">
        <v>214</v>
      </c>
      <c r="E15" s="290"/>
      <c r="F15" s="289">
        <v>40</v>
      </c>
      <c r="G15" s="289">
        <v>0</v>
      </c>
      <c r="H15" s="312">
        <v>0</v>
      </c>
      <c r="I15" s="187"/>
      <c r="J15" s="420" t="s">
        <v>244</v>
      </c>
    </row>
    <row r="16" spans="1:10" ht="72.75" customHeight="1">
      <c r="A16" s="175" t="s">
        <v>146</v>
      </c>
      <c r="B16" s="189" t="s">
        <v>147</v>
      </c>
      <c r="C16" s="176"/>
      <c r="D16" s="299"/>
      <c r="E16" s="300"/>
      <c r="F16" s="301"/>
      <c r="G16" s="301"/>
      <c r="H16" s="135"/>
      <c r="I16" s="177"/>
      <c r="J16" s="208"/>
    </row>
    <row r="17" spans="1:10" ht="142.5" customHeight="1">
      <c r="A17" s="175"/>
      <c r="B17" s="193"/>
      <c r="C17" s="194" t="s">
        <v>78</v>
      </c>
      <c r="D17" s="189" t="s">
        <v>187</v>
      </c>
      <c r="E17" s="100">
        <v>3</v>
      </c>
      <c r="F17" s="191">
        <v>10</v>
      </c>
      <c r="G17" s="191">
        <v>3</v>
      </c>
      <c r="H17" s="101">
        <v>0</v>
      </c>
      <c r="I17" s="187">
        <f>H17/G17</f>
        <v>0</v>
      </c>
      <c r="J17" s="421" t="s">
        <v>252</v>
      </c>
    </row>
    <row r="18" spans="1:10" ht="43.5" customHeight="1">
      <c r="A18" s="175" t="s">
        <v>148</v>
      </c>
      <c r="B18" s="192" t="s">
        <v>149</v>
      </c>
      <c r="C18" s="176"/>
      <c r="D18" s="188"/>
      <c r="E18" s="133"/>
      <c r="F18" s="190"/>
      <c r="G18" s="190"/>
      <c r="H18" s="135"/>
      <c r="I18" s="177"/>
      <c r="J18" s="208"/>
    </row>
    <row r="19" spans="1:10" ht="54" customHeight="1">
      <c r="A19" s="175"/>
      <c r="B19" s="193"/>
      <c r="C19" s="185" t="s">
        <v>78</v>
      </c>
      <c r="D19" s="186" t="s">
        <v>153</v>
      </c>
      <c r="E19" s="252">
        <v>46146</v>
      </c>
      <c r="F19" s="253">
        <v>50000</v>
      </c>
      <c r="G19" s="253">
        <v>15000</v>
      </c>
      <c r="H19" s="254">
        <v>9489</v>
      </c>
      <c r="I19" s="187">
        <f>H19/G19</f>
        <v>0.6326</v>
      </c>
      <c r="J19" s="208" t="s">
        <v>245</v>
      </c>
    </row>
    <row r="20" spans="1:10" ht="15.75" thickBot="1">
      <c r="A20" s="303"/>
      <c r="B20" s="304"/>
      <c r="C20" s="305"/>
      <c r="D20" s="306"/>
      <c r="E20" s="307"/>
      <c r="F20" s="307"/>
      <c r="G20" s="307"/>
      <c r="H20" s="308"/>
      <c r="I20" s="309"/>
      <c r="J20" s="310"/>
    </row>
    <row r="22" spans="1:9" ht="15">
      <c r="A22" s="104" t="s">
        <v>74</v>
      </c>
      <c r="B22" s="105"/>
      <c r="C22" s="106"/>
      <c r="D22" s="105"/>
      <c r="E22" s="48"/>
      <c r="F22" s="48"/>
      <c r="G22" s="48"/>
      <c r="H22" s="48"/>
      <c r="I22" s="48"/>
    </row>
    <row r="23" spans="1:9" ht="15">
      <c r="A23" s="104" t="s">
        <v>76</v>
      </c>
      <c r="B23" s="105"/>
      <c r="C23" s="106"/>
      <c r="D23" s="105"/>
      <c r="E23" s="48"/>
      <c r="F23" s="48"/>
      <c r="G23" s="48"/>
      <c r="H23" s="48"/>
      <c r="I23" s="48"/>
    </row>
    <row r="24" spans="1:9" ht="15">
      <c r="A24" s="104" t="s">
        <v>109</v>
      </c>
      <c r="B24" s="105"/>
      <c r="C24" s="106"/>
      <c r="D24" s="105"/>
      <c r="E24" s="48"/>
      <c r="F24" s="48"/>
      <c r="G24" s="48"/>
      <c r="H24" s="48"/>
      <c r="I24" s="48"/>
    </row>
    <row r="25" spans="1:9" ht="12.75">
      <c r="A25" s="104" t="s">
        <v>110</v>
      </c>
      <c r="B25" s="105"/>
      <c r="C25" s="106"/>
      <c r="D25" s="105"/>
      <c r="E25" s="48"/>
      <c r="F25" s="48"/>
      <c r="G25" s="48"/>
      <c r="H25" s="48"/>
      <c r="I25" s="48"/>
    </row>
    <row r="26" spans="1:9" ht="12.75">
      <c r="A26" s="104"/>
      <c r="B26" s="105"/>
      <c r="C26" s="106"/>
      <c r="D26" s="105"/>
      <c r="E26" s="48"/>
      <c r="F26" s="48"/>
      <c r="G26" s="48"/>
      <c r="H26" s="48"/>
      <c r="I26" s="48"/>
    </row>
    <row r="27" spans="1:9" ht="12.75">
      <c r="A27" s="104"/>
      <c r="B27" s="105"/>
      <c r="C27" s="106"/>
      <c r="D27" s="105"/>
      <c r="E27" s="48"/>
      <c r="F27" s="48"/>
      <c r="G27" s="48"/>
      <c r="H27" s="48"/>
      <c r="I27" s="48"/>
    </row>
  </sheetData>
  <sheetProtection/>
  <mergeCells count="2">
    <mergeCell ref="D5:I5"/>
    <mergeCell ref="D7:I7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="90" zoomScaleNormal="90" zoomScalePageLayoutView="0" workbookViewId="0" topLeftCell="A20">
      <selection activeCell="I44" sqref="I44"/>
    </sheetView>
  </sheetViews>
  <sheetFormatPr defaultColWidth="9.140625" defaultRowHeight="12.75"/>
  <cols>
    <col min="1" max="1" width="13.00390625" style="109" customWidth="1"/>
    <col min="2" max="2" width="40.00390625" style="109" customWidth="1"/>
    <col min="3" max="3" width="18.8515625" style="109" customWidth="1"/>
    <col min="4" max="4" width="13.140625" style="109" customWidth="1"/>
    <col min="5" max="5" width="14.140625" style="109" customWidth="1"/>
    <col min="6" max="6" width="16.421875" style="109" customWidth="1"/>
    <col min="7" max="7" width="10.7109375" style="109" customWidth="1"/>
    <col min="8" max="8" width="13.00390625" style="109" customWidth="1"/>
    <col min="9" max="9" width="10.7109375" style="109" customWidth="1"/>
    <col min="10" max="10" width="16.8515625" style="109" customWidth="1"/>
    <col min="11" max="11" width="50.7109375" style="109" customWidth="1"/>
    <col min="12" max="12" width="14.421875" style="109" customWidth="1"/>
    <col min="13" max="16384" width="9.140625" style="109" customWidth="1"/>
  </cols>
  <sheetData>
    <row r="2" spans="1:9" s="120" customFormat="1" ht="15.75">
      <c r="A2" s="119" t="s">
        <v>91</v>
      </c>
      <c r="C2" s="121"/>
      <c r="G2" s="122"/>
      <c r="H2" s="122"/>
      <c r="I2" s="122"/>
    </row>
    <row r="3" spans="1:9" s="114" customFormat="1" ht="12.75">
      <c r="A3" s="113"/>
      <c r="G3" s="115"/>
      <c r="H3" s="115"/>
      <c r="I3" s="115"/>
    </row>
    <row r="4" spans="1:9" s="117" customFormat="1" ht="12.75">
      <c r="A4" s="116" t="s">
        <v>68</v>
      </c>
      <c r="C4" s="116"/>
      <c r="G4" s="118"/>
      <c r="H4" s="118"/>
      <c r="I4" s="118"/>
    </row>
    <row r="5" spans="3:9" ht="13.5" thickBot="1">
      <c r="C5" s="108"/>
      <c r="E5" s="108"/>
      <c r="F5" s="108"/>
      <c r="G5" s="110"/>
      <c r="H5" s="110"/>
      <c r="I5" s="110"/>
    </row>
    <row r="6" spans="1:11" ht="36" customHeight="1">
      <c r="A6" s="415" t="s">
        <v>39</v>
      </c>
      <c r="B6" s="409" t="s">
        <v>51</v>
      </c>
      <c r="C6" s="130" t="s">
        <v>52</v>
      </c>
      <c r="D6" s="130" t="s">
        <v>53</v>
      </c>
      <c r="E6" s="130" t="s">
        <v>66</v>
      </c>
      <c r="F6" s="130" t="s">
        <v>224</v>
      </c>
      <c r="G6" s="409" t="s">
        <v>225</v>
      </c>
      <c r="H6" s="409" t="s">
        <v>55</v>
      </c>
      <c r="I6" s="409" t="s">
        <v>170</v>
      </c>
      <c r="J6" s="409" t="s">
        <v>56</v>
      </c>
      <c r="K6" s="411" t="s">
        <v>33</v>
      </c>
    </row>
    <row r="7" spans="1:11" ht="21" customHeight="1">
      <c r="A7" s="416"/>
      <c r="B7" s="410"/>
      <c r="C7" s="107" t="s">
        <v>34</v>
      </c>
      <c r="D7" s="107" t="s">
        <v>57</v>
      </c>
      <c r="E7" s="107" t="s">
        <v>57</v>
      </c>
      <c r="F7" s="410" t="s">
        <v>36</v>
      </c>
      <c r="G7" s="410"/>
      <c r="H7" s="410"/>
      <c r="I7" s="410"/>
      <c r="J7" s="410"/>
      <c r="K7" s="412"/>
    </row>
    <row r="8" spans="1:11" ht="69.75" customHeight="1" thickBot="1">
      <c r="A8" s="417"/>
      <c r="B8" s="414"/>
      <c r="C8" s="131" t="s">
        <v>35</v>
      </c>
      <c r="D8" s="131" t="s">
        <v>35</v>
      </c>
      <c r="E8" s="131" t="s">
        <v>35</v>
      </c>
      <c r="F8" s="414"/>
      <c r="G8" s="414"/>
      <c r="H8" s="414"/>
      <c r="I8" s="414"/>
      <c r="J8" s="414"/>
      <c r="K8" s="413"/>
    </row>
    <row r="9" spans="1:11" ht="57" customHeight="1">
      <c r="A9" s="255" t="s">
        <v>137</v>
      </c>
      <c r="B9" s="324" t="s">
        <v>140</v>
      </c>
      <c r="C9" s="256">
        <v>6300</v>
      </c>
      <c r="D9" s="257">
        <v>2019</v>
      </c>
      <c r="E9" s="257">
        <v>2019</v>
      </c>
      <c r="F9" s="256"/>
      <c r="G9" s="256">
        <v>6300</v>
      </c>
      <c r="H9" s="256">
        <v>1157</v>
      </c>
      <c r="I9" s="256"/>
      <c r="J9" s="256"/>
      <c r="K9" s="258" t="s">
        <v>236</v>
      </c>
    </row>
    <row r="10" spans="1:11" ht="48.75" customHeight="1">
      <c r="A10" s="325" t="s">
        <v>135</v>
      </c>
      <c r="B10" s="427" t="s">
        <v>229</v>
      </c>
      <c r="C10" s="322">
        <v>19500</v>
      </c>
      <c r="D10" s="224">
        <v>2017</v>
      </c>
      <c r="E10" s="224">
        <v>2019</v>
      </c>
      <c r="F10" s="224"/>
      <c r="G10" s="322">
        <v>19500</v>
      </c>
      <c r="H10" s="224"/>
      <c r="I10" s="224"/>
      <c r="J10" s="224"/>
      <c r="K10" s="424" t="s">
        <v>257</v>
      </c>
    </row>
    <row r="11" spans="1:11" ht="62.25" customHeight="1">
      <c r="A11" s="326" t="s">
        <v>136</v>
      </c>
      <c r="B11" s="428" t="s">
        <v>230</v>
      </c>
      <c r="C11" s="321">
        <v>1000</v>
      </c>
      <c r="D11" s="221">
        <v>2019</v>
      </c>
      <c r="E11" s="221">
        <v>2019</v>
      </c>
      <c r="F11" s="224"/>
      <c r="G11" s="321">
        <v>1000</v>
      </c>
      <c r="H11" s="224"/>
      <c r="I11" s="224"/>
      <c r="J11" s="224"/>
      <c r="K11" s="316" t="s">
        <v>237</v>
      </c>
    </row>
    <row r="12" spans="1:11" ht="62.25" customHeight="1">
      <c r="A12" s="326" t="s">
        <v>139</v>
      </c>
      <c r="B12" s="428" t="s">
        <v>231</v>
      </c>
      <c r="C12" s="224">
        <v>500</v>
      </c>
      <c r="D12" s="221">
        <v>2019</v>
      </c>
      <c r="E12" s="221">
        <v>2019</v>
      </c>
      <c r="F12" s="224"/>
      <c r="G12" s="224">
        <v>500</v>
      </c>
      <c r="H12" s="224">
        <v>412</v>
      </c>
      <c r="I12" s="224"/>
      <c r="J12" s="224"/>
      <c r="K12" s="316" t="s">
        <v>235</v>
      </c>
    </row>
    <row r="13" spans="1:11" ht="61.5" customHeight="1">
      <c r="A13" s="326" t="s">
        <v>233</v>
      </c>
      <c r="B13" s="428" t="s">
        <v>232</v>
      </c>
      <c r="C13" s="224">
        <v>42300</v>
      </c>
      <c r="D13" s="221">
        <v>2019</v>
      </c>
      <c r="E13" s="221">
        <v>2019</v>
      </c>
      <c r="F13" s="224"/>
      <c r="G13" s="224">
        <v>42300</v>
      </c>
      <c r="H13" s="224"/>
      <c r="I13" s="224"/>
      <c r="J13" s="224"/>
      <c r="K13" s="422" t="s">
        <v>253</v>
      </c>
    </row>
    <row r="14" spans="1:11" ht="64.5" customHeight="1">
      <c r="A14" s="326" t="s">
        <v>234</v>
      </c>
      <c r="B14" s="429" t="s">
        <v>255</v>
      </c>
      <c r="C14" s="224">
        <v>73500</v>
      </c>
      <c r="D14" s="224">
        <v>2019</v>
      </c>
      <c r="E14" s="224"/>
      <c r="F14" s="224"/>
      <c r="G14" s="224">
        <v>73500</v>
      </c>
      <c r="H14" s="224"/>
      <c r="I14" s="224"/>
      <c r="J14" s="423"/>
      <c r="K14" s="425" t="s">
        <v>254</v>
      </c>
    </row>
    <row r="15" spans="1:11" ht="57" customHeight="1">
      <c r="A15" s="326" t="s">
        <v>226</v>
      </c>
      <c r="B15" s="428" t="s">
        <v>227</v>
      </c>
      <c r="C15" s="224">
        <v>500</v>
      </c>
      <c r="D15" s="224">
        <v>2019</v>
      </c>
      <c r="E15" s="224">
        <v>2019</v>
      </c>
      <c r="F15" s="225"/>
      <c r="G15" s="224">
        <v>500</v>
      </c>
      <c r="H15" s="225"/>
      <c r="I15" s="225"/>
      <c r="J15" s="225"/>
      <c r="K15" s="426" t="s">
        <v>256</v>
      </c>
    </row>
    <row r="16" spans="1:11" ht="61.5" customHeight="1" thickBot="1">
      <c r="A16" s="327" t="s">
        <v>173</v>
      </c>
      <c r="B16" s="430" t="s">
        <v>228</v>
      </c>
      <c r="C16" s="323">
        <v>200</v>
      </c>
      <c r="D16" s="323">
        <v>2019</v>
      </c>
      <c r="E16" s="323">
        <v>2019</v>
      </c>
      <c r="F16" s="243"/>
      <c r="G16" s="323">
        <v>200</v>
      </c>
      <c r="H16" s="244"/>
      <c r="I16" s="244"/>
      <c r="J16" s="244"/>
      <c r="K16" s="245" t="s">
        <v>242</v>
      </c>
    </row>
    <row r="17" spans="1:11" ht="12.75">
      <c r="A17" s="180"/>
      <c r="B17" s="181"/>
      <c r="C17" s="182"/>
      <c r="D17" s="180"/>
      <c r="E17" s="180"/>
      <c r="F17" s="182"/>
      <c r="G17" s="182"/>
      <c r="H17" s="182"/>
      <c r="I17" s="182"/>
      <c r="J17" s="182"/>
      <c r="K17" s="180"/>
    </row>
    <row r="18" spans="1:11" ht="12.75">
      <c r="A18" s="180"/>
      <c r="B18" s="181"/>
      <c r="C18" s="182"/>
      <c r="D18" s="180"/>
      <c r="E18" s="180"/>
      <c r="F18" s="182"/>
      <c r="G18" s="182"/>
      <c r="H18" s="182"/>
      <c r="I18" s="182"/>
      <c r="J18" s="182"/>
      <c r="K18" s="180"/>
    </row>
    <row r="19" spans="7:9" ht="12.75" customHeight="1">
      <c r="G19" s="110"/>
      <c r="H19" s="110"/>
      <c r="I19" s="110"/>
    </row>
    <row r="20" spans="1:9" s="117" customFormat="1" ht="12.75">
      <c r="A20" s="116" t="s">
        <v>69</v>
      </c>
      <c r="G20" s="118"/>
      <c r="H20" s="118"/>
      <c r="I20" s="118"/>
    </row>
    <row r="21" spans="3:9" ht="16.5" thickBot="1">
      <c r="C21" s="123"/>
      <c r="D21" s="111"/>
      <c r="E21" s="108"/>
      <c r="F21" s="108"/>
      <c r="G21" s="111"/>
      <c r="H21" s="112"/>
      <c r="I21" s="112"/>
    </row>
    <row r="22" spans="1:12" ht="18.75" customHeight="1">
      <c r="A22" s="415" t="s">
        <v>39</v>
      </c>
      <c r="B22" s="409" t="s">
        <v>51</v>
      </c>
      <c r="C22" s="130" t="s">
        <v>37</v>
      </c>
      <c r="D22" s="130" t="s">
        <v>52</v>
      </c>
      <c r="E22" s="130" t="s">
        <v>53</v>
      </c>
      <c r="F22" s="130" t="s">
        <v>54</v>
      </c>
      <c r="G22" s="130" t="s">
        <v>176</v>
      </c>
      <c r="H22" s="409" t="s">
        <v>177</v>
      </c>
      <c r="I22" s="409" t="s">
        <v>67</v>
      </c>
      <c r="J22" s="409" t="s">
        <v>55</v>
      </c>
      <c r="K22" s="409" t="s">
        <v>56</v>
      </c>
      <c r="L22" s="411" t="s">
        <v>33</v>
      </c>
    </row>
    <row r="23" spans="1:12" ht="32.25" customHeight="1">
      <c r="A23" s="416"/>
      <c r="B23" s="410"/>
      <c r="C23" s="107" t="s">
        <v>38</v>
      </c>
      <c r="D23" s="107" t="s">
        <v>34</v>
      </c>
      <c r="E23" s="107" t="s">
        <v>57</v>
      </c>
      <c r="F23" s="107" t="s">
        <v>57</v>
      </c>
      <c r="G23" s="107" t="s">
        <v>36</v>
      </c>
      <c r="H23" s="410"/>
      <c r="I23" s="410"/>
      <c r="J23" s="410"/>
      <c r="K23" s="410"/>
      <c r="L23" s="412"/>
    </row>
    <row r="24" spans="1:12" ht="31.5" customHeight="1" thickBot="1">
      <c r="A24" s="416"/>
      <c r="B24" s="410"/>
      <c r="C24" s="107"/>
      <c r="D24" s="107" t="s">
        <v>35</v>
      </c>
      <c r="E24" s="107" t="s">
        <v>35</v>
      </c>
      <c r="F24" s="107" t="s">
        <v>35</v>
      </c>
      <c r="G24" s="107"/>
      <c r="H24" s="410"/>
      <c r="I24" s="410"/>
      <c r="J24" s="410"/>
      <c r="K24" s="410"/>
      <c r="L24" s="412"/>
    </row>
    <row r="25" spans="1:12" ht="12.75">
      <c r="A25" s="261" t="s">
        <v>174</v>
      </c>
      <c r="B25" s="262" t="s">
        <v>178</v>
      </c>
      <c r="C25" s="256" t="s">
        <v>175</v>
      </c>
      <c r="D25" s="257"/>
      <c r="E25" s="259">
        <v>43104</v>
      </c>
      <c r="F25" s="260" t="s">
        <v>179</v>
      </c>
      <c r="G25" s="257"/>
      <c r="H25" s="256">
        <v>350000000</v>
      </c>
      <c r="I25" s="256">
        <v>76614</v>
      </c>
      <c r="J25" s="257"/>
      <c r="K25" s="257"/>
      <c r="L25" s="258"/>
    </row>
    <row r="26" spans="1:12" ht="12.75">
      <c r="A26" s="263"/>
      <c r="B26" s="275"/>
      <c r="C26" s="225"/>
      <c r="D26" s="279"/>
      <c r="E26" s="278"/>
      <c r="F26" s="278"/>
      <c r="G26" s="222"/>
      <c r="H26" s="225"/>
      <c r="I26" s="225"/>
      <c r="J26" s="222"/>
      <c r="K26" s="222"/>
      <c r="L26" s="223"/>
    </row>
    <row r="27" spans="1:12" ht="12.75">
      <c r="A27" s="124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6"/>
    </row>
    <row r="28" spans="1:12" ht="13.5" thickBot="1">
      <c r="A28" s="127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9"/>
    </row>
  </sheetData>
  <sheetProtection/>
  <mergeCells count="15">
    <mergeCell ref="A6:A8"/>
    <mergeCell ref="A22:A24"/>
    <mergeCell ref="B22:B24"/>
    <mergeCell ref="H22:H24"/>
    <mergeCell ref="B6:B8"/>
    <mergeCell ref="I22:I24"/>
    <mergeCell ref="L22:L24"/>
    <mergeCell ref="K6:K8"/>
    <mergeCell ref="F7:F8"/>
    <mergeCell ref="K22:K24"/>
    <mergeCell ref="G6:G8"/>
    <mergeCell ref="H6:H8"/>
    <mergeCell ref="I6:I8"/>
    <mergeCell ref="J6:J8"/>
    <mergeCell ref="J22:J24"/>
  </mergeCells>
  <printOptions horizontalCentered="1" verticalCentered="1"/>
  <pageMargins left="0" right="0" top="0" bottom="0" header="0" footer="0"/>
  <pageSetup fitToHeight="2" fitToWidth="2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B44" sqref="B44"/>
    </sheetView>
  </sheetViews>
  <sheetFormatPr defaultColWidth="9.140625" defaultRowHeight="12.75"/>
  <sheetData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2019-05-30T06:25:34Z</cp:lastPrinted>
  <dcterms:created xsi:type="dcterms:W3CDTF">2006-01-12T07:01:41Z</dcterms:created>
  <dcterms:modified xsi:type="dcterms:W3CDTF">2019-05-31T07:55:33Z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