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2" sheetId="2" r:id="rId1"/>
    <sheet name="Sheet3" sheetId="3" r:id="rId2"/>
    <sheet name="Sheet4" sheetId="4" r:id="rId3"/>
    <sheet name="Sheet5" sheetId="5" r:id="rId4"/>
    <sheet name="planifikimi per katermujor" sheetId="6" state="hidden" r:id="rId5"/>
  </sheets>
  <calcPr calcId="152511"/>
</workbook>
</file>

<file path=xl/calcChain.xml><?xml version="1.0" encoding="utf-8"?>
<calcChain xmlns="http://schemas.openxmlformats.org/spreadsheetml/2006/main">
  <c r="BY28" i="3" l="1"/>
  <c r="BY30" i="3" s="1"/>
  <c r="CF28" i="3"/>
  <c r="CF30" i="3" s="1"/>
  <c r="BT28" i="3"/>
  <c r="BV28" i="3"/>
  <c r="BV30" i="3" s="1"/>
  <c r="BW28" i="3"/>
  <c r="BW30" i="3" s="1"/>
  <c r="BX28" i="3"/>
  <c r="BX30" i="3" s="1"/>
  <c r="BZ28" i="3"/>
  <c r="CA28" i="3"/>
  <c r="CA30" i="3" s="1"/>
  <c r="CB28" i="3"/>
  <c r="CC28" i="3"/>
  <c r="CC30" i="3" s="1"/>
  <c r="BZ30" i="3"/>
  <c r="CB30" i="3"/>
  <c r="BS28" i="3" l="1"/>
  <c r="BS30" i="3" s="1"/>
  <c r="CD28" i="3"/>
  <c r="CD30" i="3" s="1"/>
  <c r="BL28" i="3"/>
  <c r="BN28" i="3"/>
  <c r="P15" i="6"/>
  <c r="P12" i="6"/>
  <c r="H5" i="6"/>
  <c r="I8" i="6"/>
  <c r="R6" i="6"/>
  <c r="BR28" i="3" l="1"/>
  <c r="BR30" i="3" s="1"/>
  <c r="BU28" i="3"/>
  <c r="BU30" i="3" s="1"/>
  <c r="CG28" i="3"/>
  <c r="CG30" i="3" s="1"/>
  <c r="CE28" i="3"/>
  <c r="CE30" i="3" s="1"/>
  <c r="R7" i="6"/>
  <c r="H10" i="6" l="1"/>
  <c r="I10" i="6"/>
  <c r="S6" i="6"/>
  <c r="M8" i="6"/>
  <c r="K8" i="6"/>
  <c r="O6" i="6"/>
  <c r="P6" i="6" s="1"/>
  <c r="O7" i="6"/>
  <c r="P7" i="6" s="1"/>
  <c r="O5" i="6"/>
  <c r="I6" i="6"/>
  <c r="H6" i="6"/>
  <c r="H7" i="6"/>
  <c r="H8" i="6"/>
  <c r="H9" i="6"/>
  <c r="G10" i="6"/>
  <c r="R8" i="6" l="1"/>
  <c r="S8" i="6" s="1"/>
  <c r="R5" i="6"/>
  <c r="S5" i="6" s="1"/>
  <c r="P5" i="6"/>
  <c r="O8" i="6"/>
  <c r="P8" i="6" s="1"/>
  <c r="J10" i="6"/>
  <c r="J15" i="6" s="1"/>
  <c r="N10" i="6"/>
  <c r="N15" i="6" s="1"/>
  <c r="M10" i="6"/>
  <c r="L10" i="6"/>
  <c r="L15" i="6" s="1"/>
  <c r="K10" i="6"/>
  <c r="S7" i="6"/>
  <c r="P16" i="3" l="1"/>
  <c r="Q17" i="3"/>
  <c r="P17" i="3"/>
  <c r="R16" i="3" l="1"/>
  <c r="Q16" i="3"/>
  <c r="R17" i="3"/>
  <c r="H65" i="2" l="1"/>
  <c r="G65" i="2"/>
  <c r="F65" i="2"/>
  <c r="E65" i="2"/>
  <c r="D65" i="2"/>
  <c r="C65" i="2"/>
  <c r="I64" i="2"/>
  <c r="I63" i="2"/>
  <c r="I62" i="2"/>
  <c r="H61" i="2"/>
  <c r="G61" i="2"/>
  <c r="G66" i="2" s="1"/>
  <c r="F61" i="2"/>
  <c r="F66" i="2" s="1"/>
  <c r="E61" i="2"/>
  <c r="E66" i="2" s="1"/>
  <c r="D61" i="2"/>
  <c r="C61" i="2"/>
  <c r="I60" i="2"/>
  <c r="I59" i="2"/>
  <c r="I58" i="2"/>
  <c r="H57" i="2"/>
  <c r="G57" i="2"/>
  <c r="F57" i="2"/>
  <c r="E57" i="2"/>
  <c r="D57" i="2"/>
  <c r="C57" i="2"/>
  <c r="I56" i="2"/>
  <c r="I55" i="2"/>
  <c r="I54" i="2"/>
  <c r="I53" i="2"/>
  <c r="I52" i="2"/>
  <c r="I51" i="2"/>
  <c r="I50" i="2"/>
  <c r="H66" i="2" l="1"/>
  <c r="I65" i="2"/>
  <c r="E68" i="2"/>
  <c r="I61" i="2"/>
  <c r="I66" i="2" s="1"/>
  <c r="G68" i="2"/>
  <c r="I57" i="2"/>
  <c r="H68" i="2"/>
  <c r="C66" i="2"/>
  <c r="C68" i="2" s="1"/>
  <c r="D66" i="2"/>
  <c r="D68" i="2" s="1"/>
  <c r="F68" i="2"/>
  <c r="L15" i="3"/>
  <c r="I68" i="2" l="1"/>
  <c r="O15" i="3"/>
  <c r="G21" i="2" l="1"/>
  <c r="I15" i="3" l="1"/>
  <c r="P15" i="3" l="1"/>
  <c r="R15" i="3"/>
  <c r="M19" i="3" l="1"/>
  <c r="L13" i="3" l="1"/>
  <c r="L12" i="3" l="1"/>
  <c r="L14" i="3"/>
  <c r="N19" i="3"/>
  <c r="K19" i="3" l="1"/>
  <c r="I34" i="4" l="1"/>
  <c r="I33" i="4"/>
  <c r="I32" i="4"/>
  <c r="I31" i="4"/>
  <c r="I13" i="4"/>
  <c r="I12" i="4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H25" i="2"/>
  <c r="G25" i="2"/>
  <c r="G26" i="2" s="1"/>
  <c r="F25" i="2"/>
  <c r="E25" i="2"/>
  <c r="D25" i="2"/>
  <c r="C25" i="2"/>
  <c r="I24" i="2"/>
  <c r="I23" i="2"/>
  <c r="I22" i="2"/>
  <c r="H21" i="2"/>
  <c r="F21" i="2"/>
  <c r="E21" i="2"/>
  <c r="D21" i="2"/>
  <c r="C21" i="2"/>
  <c r="I20" i="2"/>
  <c r="I19" i="2"/>
  <c r="I18" i="2"/>
  <c r="H17" i="2"/>
  <c r="G17" i="2"/>
  <c r="F17" i="2"/>
  <c r="E17" i="2"/>
  <c r="D17" i="2"/>
  <c r="C17" i="2"/>
  <c r="I16" i="2"/>
  <c r="I15" i="2"/>
  <c r="I14" i="2"/>
  <c r="I13" i="2"/>
  <c r="I12" i="2"/>
  <c r="I11" i="2"/>
  <c r="I10" i="2"/>
  <c r="C26" i="2" l="1"/>
  <c r="L19" i="3"/>
  <c r="I25" i="2"/>
  <c r="E26" i="2"/>
  <c r="E28" i="2" s="1"/>
  <c r="P13" i="3"/>
  <c r="Q13" i="3"/>
  <c r="Q14" i="3"/>
  <c r="D26" i="2"/>
  <c r="D28" i="2" s="1"/>
  <c r="H26" i="2"/>
  <c r="H28" i="2" s="1"/>
  <c r="R11" i="3"/>
  <c r="R13" i="3"/>
  <c r="I17" i="2"/>
  <c r="I21" i="2"/>
  <c r="P11" i="3"/>
  <c r="P12" i="3"/>
  <c r="R14" i="3"/>
  <c r="C28" i="2"/>
  <c r="G28" i="2"/>
  <c r="F26" i="2"/>
  <c r="F28" i="2" s="1"/>
  <c r="Q11" i="3"/>
  <c r="R12" i="3"/>
  <c r="P14" i="3"/>
  <c r="Q12" i="3"/>
  <c r="I26" i="2" l="1"/>
  <c r="I28" i="2" s="1"/>
</calcChain>
</file>

<file path=xl/sharedStrings.xml><?xml version="1.0" encoding="utf-8"?>
<sst xmlns="http://schemas.openxmlformats.org/spreadsheetml/2006/main" count="360" uniqueCount="211">
  <si>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</si>
  <si>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</si>
  <si>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</si>
  <si>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</si>
  <si>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</si>
  <si>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</si>
  <si>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</si>
  <si>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</si>
  <si>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</si>
  <si>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</si>
  <si>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</si>
  <si>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</si>
  <si>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</si>
  <si>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</si>
  <si>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</si>
  <si>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</si>
  <si>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</si>
  <si>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</si>
  <si>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</si>
  <si>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</si>
  <si>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</si>
  <si>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</si>
  <si>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</si>
  <si>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</si>
  <si>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</si>
  <si>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</si>
  <si>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</si>
  <si>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</si>
  <si>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</si>
  <si>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</si>
  <si>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</si>
  <si>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</si>
  <si>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</si>
  <si>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</si>
  <si>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</si>
  <si>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</si>
  <si>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</si>
  <si>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</si>
  <si>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</si>
  <si>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</si>
  <si>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</si>
  <si>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</si>
  <si>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</si>
  <si>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</si>
  <si>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</si>
  <si>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</si>
  <si>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</si>
  <si>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</si>
  <si>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</si>
  <si>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</si>
  <si>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</si>
  <si>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</si>
  <si>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</si>
  <si>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</si>
  <si>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</si>
  <si>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</si>
  <si>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</si>
  <si>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</si>
  <si>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</si>
  <si>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</si>
  <si>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</si>
  <si>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</si>
  <si>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</si>
  <si>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</si>
  <si>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</si>
  <si>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</si>
  <si>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</si>
  <si>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</si>
  <si>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</si>
  <si>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</si>
  <si>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</si>
  <si>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</si>
  <si>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</si>
  <si>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</si>
  <si>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</si>
  <si>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</si>
  <si>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</si>
  <si>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</si>
  <si>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</si>
  <si>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</si>
  <si>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</si>
  <si>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</si>
  <si>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</si>
  <si>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</si>
  <si>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</si>
  <si>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</si>
  <si>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</si>
  <si>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</si>
  <si>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</si>
  <si>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</si>
  <si>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</si>
  <si>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</si>
  <si>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</si>
  <si>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</si>
  <si>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</si>
  <si>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</si>
  <si>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</si>
  <si>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</si>
  <si>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</si>
  <si>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</si>
  <si>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</si>
  <si>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</si>
  <si>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</si>
  <si>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</si>
  <si>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</si>
  <si>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</si>
  <si>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</si>
  <si>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</si>
  <si>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</si>
  <si>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</si>
  <si>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</si>
  <si>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</si>
  <si>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</si>
  <si>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</si>
  <si>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</si>
  <si>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</si>
  <si>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</si>
  <si>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</si>
  <si>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</si>
  <si>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</si>
  <si>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</si>
  <si>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</si>
  <si>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</si>
  <si>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</si>
  <si>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</si>
  <si>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</si>
  <si>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</si>
  <si>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</si>
  <si>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</si>
  <si>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</si>
  <si>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</si>
  <si>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</si>
  <si>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</si>
  <si>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</si>
  <si>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</si>
  <si>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</si>
  <si>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</si>
  <si>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</si>
  <si>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</si>
  <si>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</si>
  <si>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</si>
  <si>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</si>
  <si>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</si>
  <si>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</si>
  <si>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</si>
  <si>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</si>
  <si>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</si>
  <si>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M140049</t>
  </si>
  <si>
    <t>Ndertimi I arkives elektronike te QBZ</t>
  </si>
  <si>
    <t>Buxheti 2018</t>
  </si>
  <si>
    <t>Blerje pajisje kompjuterike</t>
  </si>
  <si>
    <t>Blerje pajisje zyre</t>
  </si>
  <si>
    <t>totali</t>
  </si>
  <si>
    <t>Periudha e Raportimit:  VITI 2018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</si>
  <si>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</si>
  <si>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</si>
  <si>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</si>
  <si>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</si>
  <si>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</si>
  <si>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</si>
  <si>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</si>
  <si>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</si>
  <si>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</si>
  <si>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</si>
  <si>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</si>
  <si>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</si>
  <si>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</si>
  <si>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</si>
  <si>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Realizuar kontrata, diferenca fond I lire</t>
  </si>
  <si>
    <t>Realizuar, sipas termave te parashikuara ne kontrate</t>
  </si>
  <si>
    <t>Botimi në kohën më të shkurtër i akteve juridike , duke rritur aksesin e publikut në ligj dhe transparencë të normave juridike për një zbatim sa më të mirë të tyre.</t>
  </si>
  <si>
    <t>Emri           ETLEVA HAXHIA</t>
  </si>
  <si>
    <t>i vitit paraardhes
Viti 2018</t>
  </si>
  <si>
    <t>Plan                   Viti 2018</t>
  </si>
  <si>
    <t>Plan Fillestar Viti 2019</t>
  </si>
  <si>
    <t>Plan i Rishikuar Viti 2019</t>
  </si>
  <si>
    <t xml:space="preserve"> Plani i Periudhes/progresiv 4 mujori i I</t>
  </si>
  <si>
    <t>i
Periudhes/progresiv 4 mujori I</t>
  </si>
  <si>
    <t>KATRIN TRESKA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</si>
  <si>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</si>
  <si>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</si>
  <si>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</si>
  <si>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 progresiv</t>
    </r>
    <r>
      <rPr>
        <b/>
        <sz val="8"/>
        <rFont val="Arial"/>
        <family val="2"/>
        <charset val="238"/>
      </rPr>
      <t>)</t>
    </r>
  </si>
  <si>
    <t>Eshte realizuar pjesa e kontraktuar per vitin 2019 .</t>
  </si>
  <si>
    <t>Niveli i rishikuar ne vitin korent (katermujori I)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</si>
  <si>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</si>
  <si>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</si>
  <si>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</si>
  <si>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</si>
  <si>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</si>
  <si>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</si>
  <si>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</si>
  <si>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KATERMUJORI I PARE</t>
  </si>
  <si>
    <t>KATERMUJORI I DYTE</t>
  </si>
  <si>
    <t>KATERMUJORI I TRETE</t>
  </si>
  <si>
    <t>Fletore</t>
  </si>
  <si>
    <t>Buletin</t>
  </si>
  <si>
    <t>Botime</t>
  </si>
  <si>
    <t>Internet</t>
  </si>
  <si>
    <t>Arkiva</t>
  </si>
  <si>
    <t>AA</t>
  </si>
  <si>
    <t>AB</t>
  </si>
  <si>
    <t>AC</t>
  </si>
  <si>
    <t>AD</t>
  </si>
  <si>
    <t>M</t>
  </si>
  <si>
    <t>viti 2019</t>
  </si>
  <si>
    <t xml:space="preserve">Prane QBZ ka qene me I madh numri I akteve te ardhura per botim ne fletore zyrtare  </t>
  </si>
  <si>
    <t xml:space="preserve">Prane QBZ ka qene me I madh numri I akteve te ardhura per botim  </t>
  </si>
  <si>
    <t>Nuk eshte realizuar numri I planifikuar I botimeve pasi QBZ ka qene ne pritje te perfundimit te procedurave te prokurimit per materiale ndihmese dhe shtypja e kapakeve tek te tretet. Puna ne redaksi per botimet e planifikuara ka perfundur, mbetet vetem procesi i shtypit.</t>
  </si>
  <si>
    <t>Plani i buxhetit viti  2019</t>
  </si>
  <si>
    <t>Niveli faktik ne fund te katermujorit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</si>
</sst>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3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1" xfId="0" applyFont="1" applyFill="1" applyBorder="1" applyAlignment="1"/>
    <xf numFmtId="49" fontId="17" fillId="2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/>
    <xf numFmtId="0" fontId="6" fillId="0" borderId="14" xfId="0" applyFont="1" applyFill="1" applyBorder="1" applyAlignment="1"/>
    <xf numFmtId="49" fontId="18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6" xfId="0" applyNumberFormat="1" applyFont="1" applyFill="1" applyBorder="1" applyAlignment="1">
      <alignment horizontal="right"/>
    </xf>
    <xf numFmtId="164" fontId="17" fillId="3" borderId="31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center"/>
    </xf>
    <xf numFmtId="164" fontId="10" fillId="3" borderId="3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6" xfId="0" applyNumberFormat="1" applyFont="1" applyFill="1" applyBorder="1" applyAlignment="1">
      <alignment horizontal="center"/>
    </xf>
    <xf numFmtId="164" fontId="11" fillId="3" borderId="31" xfId="0" applyNumberFormat="1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4" borderId="31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0" fillId="5" borderId="37" xfId="0" applyNumberFormat="1" applyFont="1" applyFill="1" applyBorder="1" applyAlignment="1">
      <alignment horizontal="center"/>
    </xf>
    <xf numFmtId="164" fontId="10" fillId="5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2" borderId="6" xfId="0" applyFont="1" applyFill="1" applyBorder="1"/>
    <xf numFmtId="0" fontId="17" fillId="0" borderId="0" xfId="0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4" xfId="0" applyFont="1" applyFill="1" applyBorder="1" applyAlignment="1">
      <alignment horizontal="center" vertical="center"/>
    </xf>
    <xf numFmtId="3" fontId="33" fillId="2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67" xfId="0" applyFont="1" applyFill="1" applyBorder="1" applyAlignment="1">
      <alignment horizontal="center" vertical="center" wrapText="1"/>
    </xf>
    <xf numFmtId="0" fontId="36" fillId="6" borderId="56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 wrapText="1"/>
    </xf>
    <xf numFmtId="0" fontId="16" fillId="0" borderId="72" xfId="0" applyFont="1" applyBorder="1" applyAlignment="1">
      <alignment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4" fillId="6" borderId="51" xfId="0" applyNumberFormat="1" applyFont="1" applyFill="1" applyBorder="1" applyAlignment="1">
      <alignment horizontal="left" vertical="center" wrapText="1"/>
    </xf>
    <xf numFmtId="0" fontId="30" fillId="6" borderId="74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9" fontId="16" fillId="6" borderId="51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40" fillId="6" borderId="6" xfId="0" applyFont="1" applyFill="1" applyBorder="1" applyAlignment="1">
      <alignment horizontal="center" vertical="center" wrapText="1"/>
    </xf>
    <xf numFmtId="9" fontId="0" fillId="6" borderId="6" xfId="0" applyNumberForma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0" fillId="6" borderId="7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vertical="center" wrapText="1"/>
    </xf>
    <xf numFmtId="0" fontId="0" fillId="6" borderId="53" xfId="0" applyFill="1" applyBorder="1" applyAlignment="1">
      <alignment horizontal="center" vertical="center" wrapText="1"/>
    </xf>
    <xf numFmtId="9" fontId="16" fillId="6" borderId="77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80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33" fillId="2" borderId="84" xfId="2" applyFill="1" applyBorder="1" applyAlignment="1">
      <alignment vertical="center" wrapText="1"/>
    </xf>
    <xf numFmtId="0" fontId="33" fillId="2" borderId="33" xfId="2" applyFill="1" applyBorder="1" applyAlignment="1">
      <alignment vertical="center" wrapText="1"/>
    </xf>
    <xf numFmtId="0" fontId="33" fillId="2" borderId="19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6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61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38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50" fillId="2" borderId="45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9" fontId="33" fillId="3" borderId="5" xfId="1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9" fillId="2" borderId="33" xfId="2" applyFont="1" applyFill="1" applyBorder="1" applyAlignment="1">
      <alignment vertical="center" wrapText="1"/>
    </xf>
    <xf numFmtId="0" fontId="57" fillId="0" borderId="0" xfId="2" applyFont="1" applyFill="1"/>
    <xf numFmtId="0" fontId="57" fillId="0" borderId="2" xfId="2" applyFont="1" applyFill="1" applyBorder="1"/>
    <xf numFmtId="0" fontId="57" fillId="0" borderId="6" xfId="2" applyFont="1" applyFill="1" applyBorder="1"/>
    <xf numFmtId="0" fontId="57" fillId="0" borderId="31" xfId="2" applyFont="1" applyFill="1" applyBorder="1"/>
    <xf numFmtId="3" fontId="57" fillId="0" borderId="2" xfId="2" applyNumberFormat="1" applyFont="1" applyFill="1" applyBorder="1"/>
    <xf numFmtId="3" fontId="57" fillId="0" borderId="6" xfId="2" applyNumberFormat="1" applyFont="1" applyFill="1" applyBorder="1"/>
    <xf numFmtId="0" fontId="57" fillId="0" borderId="85" xfId="2" applyFont="1" applyFill="1" applyBorder="1"/>
    <xf numFmtId="0" fontId="57" fillId="0" borderId="86" xfId="2" applyFont="1" applyFill="1" applyBorder="1"/>
    <xf numFmtId="0" fontId="57" fillId="0" borderId="61" xfId="2" applyFont="1" applyFill="1" applyBorder="1"/>
    <xf numFmtId="0" fontId="57" fillId="0" borderId="37" xfId="2" applyFont="1" applyFill="1" applyBorder="1"/>
    <xf numFmtId="0" fontId="57" fillId="0" borderId="38" xfId="2" applyFont="1" applyFill="1" applyBorder="1"/>
    <xf numFmtId="0" fontId="30" fillId="0" borderId="20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3" fontId="33" fillId="2" borderId="42" xfId="0" applyNumberFormat="1" applyFont="1" applyFill="1" applyBorder="1" applyAlignment="1">
      <alignment horizontal="right" vertical="center"/>
    </xf>
    <xf numFmtId="3" fontId="33" fillId="2" borderId="45" xfId="0" applyNumberFormat="1" applyFont="1" applyFill="1" applyBorder="1" applyAlignment="1">
      <alignment horizontal="right" vertical="center"/>
    </xf>
    <xf numFmtId="3" fontId="33" fillId="3" borderId="90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31" xfId="0" applyNumberFormat="1" applyFont="1" applyFill="1" applyBorder="1" applyAlignment="1">
      <alignment horizontal="right" vertical="center"/>
    </xf>
    <xf numFmtId="3" fontId="33" fillId="2" borderId="61" xfId="0" applyNumberFormat="1" applyFont="1" applyFill="1" applyBorder="1" applyAlignment="1">
      <alignment horizontal="right" vertical="center"/>
    </xf>
    <xf numFmtId="3" fontId="33" fillId="2" borderId="37" xfId="0" applyNumberFormat="1" applyFont="1" applyFill="1" applyBorder="1" applyAlignment="1">
      <alignment horizontal="right" vertical="center"/>
    </xf>
    <xf numFmtId="3" fontId="33" fillId="3" borderId="38" xfId="0" applyNumberFormat="1" applyFont="1" applyFill="1" applyBorder="1" applyAlignment="1">
      <alignment horizontal="right" vertical="center"/>
    </xf>
    <xf numFmtId="3" fontId="33" fillId="3" borderId="43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3" fontId="60" fillId="7" borderId="0" xfId="0" applyNumberFormat="1" applyFont="1" applyFill="1"/>
    <xf numFmtId="3" fontId="61" fillId="2" borderId="8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12" xfId="0" applyBorder="1"/>
    <xf numFmtId="0" fontId="0" fillId="0" borderId="33" xfId="0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27" xfId="0" applyBorder="1" applyAlignment="1">
      <alignment horizontal="center" wrapText="1"/>
    </xf>
    <xf numFmtId="0" fontId="0" fillId="0" borderId="6" xfId="0" applyBorder="1"/>
    <xf numFmtId="0" fontId="0" fillId="0" borderId="5" xfId="0" applyBorder="1" applyAlignment="1">
      <alignment horizont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" fontId="0" fillId="0" borderId="31" xfId="0" applyNumberFormat="1" applyBorder="1"/>
    <xf numFmtId="0" fontId="0" fillId="0" borderId="31" xfId="0" applyBorder="1"/>
    <xf numFmtId="1" fontId="0" fillId="0" borderId="61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79" xfId="0" applyBorder="1"/>
    <xf numFmtId="0" fontId="0" fillId="0" borderId="80" xfId="0" applyBorder="1"/>
    <xf numFmtId="0" fontId="0" fillId="0" borderId="84" xfId="0" applyBorder="1" applyAlignment="1">
      <alignment horizontal="center"/>
    </xf>
    <xf numFmtId="0" fontId="0" fillId="0" borderId="17" xfId="0" applyBorder="1"/>
    <xf numFmtId="0" fontId="0" fillId="0" borderId="35" xfId="0" applyBorder="1"/>
    <xf numFmtId="0" fontId="0" fillId="0" borderId="91" xfId="0" applyFill="1" applyBorder="1"/>
    <xf numFmtId="0" fontId="0" fillId="0" borderId="36" xfId="0" applyBorder="1"/>
    <xf numFmtId="0" fontId="0" fillId="0" borderId="92" xfId="0" applyBorder="1"/>
    <xf numFmtId="0" fontId="0" fillId="0" borderId="66" xfId="0" applyBorder="1"/>
    <xf numFmtId="1" fontId="0" fillId="0" borderId="36" xfId="0" applyNumberFormat="1" applyBorder="1"/>
    <xf numFmtId="1" fontId="0" fillId="0" borderId="3" xfId="0" applyNumberFormat="1" applyBorder="1"/>
    <xf numFmtId="1" fontId="0" fillId="0" borderId="66" xfId="0" applyNumberFormat="1" applyBorder="1"/>
    <xf numFmtId="3" fontId="62" fillId="7" borderId="0" xfId="0" applyNumberFormat="1" applyFont="1" applyFill="1"/>
    <xf numFmtId="3" fontId="0" fillId="0" borderId="0" xfId="0" applyNumberFormat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8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6" fillId="6" borderId="73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75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1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79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82" xfId="2" applyFont="1" applyFill="1" applyBorder="1" applyAlignment="1">
      <alignment horizontal="center" vertical="center" wrapText="1"/>
    </xf>
    <xf numFmtId="0" fontId="8" fillId="0" borderId="8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1"/>
  <sheetViews>
    <sheetView topLeftCell="A43" workbookViewId="0">
      <selection activeCell="M59" sqref="M59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5" customWidth="1"/>
  </cols>
  <sheetData>
    <row r="2" spans="1:10" s="1" customFormat="1" ht="15.75" x14ac:dyDescent="0.25">
      <c r="A2" s="15" t="s">
        <v>20</v>
      </c>
      <c r="D2" s="2"/>
      <c r="E2" s="2"/>
      <c r="F2" s="2"/>
      <c r="G2" s="2"/>
      <c r="H2" s="2"/>
      <c r="I2" s="16"/>
    </row>
    <row r="3" spans="1:10" ht="15.75" thickBot="1" x14ac:dyDescent="0.3">
      <c r="A3" s="17"/>
      <c r="B3" s="18"/>
      <c r="C3" s="18"/>
      <c r="D3" s="17"/>
      <c r="E3" s="17"/>
      <c r="F3" s="8"/>
      <c r="G3" s="19"/>
      <c r="H3" s="20"/>
      <c r="I3" s="21" t="s">
        <v>0</v>
      </c>
      <c r="J3" s="3"/>
    </row>
    <row r="4" spans="1:10" s="27" customFormat="1" x14ac:dyDescent="0.25">
      <c r="A4" s="22"/>
      <c r="B4" s="5"/>
      <c r="C4" s="5"/>
      <c r="D4" s="23"/>
      <c r="E4" s="23"/>
      <c r="F4" s="6"/>
      <c r="G4" s="6"/>
      <c r="H4" s="24"/>
      <c r="I4" s="25"/>
      <c r="J4" s="26"/>
    </row>
    <row r="5" spans="1:10" x14ac:dyDescent="0.25">
      <c r="A5" s="28" t="s">
        <v>1</v>
      </c>
      <c r="B5" s="29" t="s">
        <v>2</v>
      </c>
      <c r="C5" s="18"/>
      <c r="D5" s="18"/>
      <c r="E5" s="18"/>
      <c r="F5" s="18"/>
      <c r="G5" s="30"/>
      <c r="H5" s="7" t="s">
        <v>3</v>
      </c>
      <c r="I5" s="31" t="s">
        <v>21</v>
      </c>
      <c r="J5" s="3"/>
    </row>
    <row r="6" spans="1:10" x14ac:dyDescent="0.25">
      <c r="A6" s="28" t="s">
        <v>22</v>
      </c>
      <c r="B6" s="29" t="s">
        <v>23</v>
      </c>
      <c r="C6" s="32"/>
      <c r="D6" s="32"/>
      <c r="E6" s="32"/>
      <c r="F6" s="32"/>
      <c r="G6" s="33"/>
      <c r="H6" s="7" t="s">
        <v>24</v>
      </c>
      <c r="I6" s="31" t="s">
        <v>25</v>
      </c>
      <c r="J6" s="3"/>
    </row>
    <row r="7" spans="1:10" s="36" customFormat="1" x14ac:dyDescent="0.25">
      <c r="A7" s="278" t="s">
        <v>26</v>
      </c>
      <c r="B7" s="281" t="s">
        <v>15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34" t="s">
        <v>10</v>
      </c>
      <c r="J7" s="35"/>
    </row>
    <row r="8" spans="1:10" s="38" customFormat="1" x14ac:dyDescent="0.25">
      <c r="A8" s="279"/>
      <c r="B8" s="282"/>
      <c r="C8" s="10" t="s">
        <v>11</v>
      </c>
      <c r="D8" s="10" t="s">
        <v>12</v>
      </c>
      <c r="E8" s="10" t="s">
        <v>13</v>
      </c>
      <c r="F8" s="10" t="s">
        <v>13</v>
      </c>
      <c r="G8" s="10" t="s">
        <v>13</v>
      </c>
      <c r="H8" s="10" t="s">
        <v>11</v>
      </c>
      <c r="I8" s="284" t="s">
        <v>14</v>
      </c>
      <c r="J8" s="37"/>
    </row>
    <row r="9" spans="1:10" s="38" customFormat="1" ht="33.75" x14ac:dyDescent="0.25">
      <c r="A9" s="280"/>
      <c r="B9" s="283"/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1" t="s">
        <v>177</v>
      </c>
      <c r="I9" s="285"/>
      <c r="J9" s="37"/>
    </row>
    <row r="10" spans="1:10" x14ac:dyDescent="0.25">
      <c r="A10" s="39">
        <v>600</v>
      </c>
      <c r="B10" s="40" t="s">
        <v>27</v>
      </c>
      <c r="C10" s="41">
        <v>25544</v>
      </c>
      <c r="D10" s="41">
        <v>25871</v>
      </c>
      <c r="E10" s="41">
        <v>20392</v>
      </c>
      <c r="F10" s="41">
        <v>20392</v>
      </c>
      <c r="G10" s="41">
        <v>9720</v>
      </c>
      <c r="H10" s="41">
        <v>9045</v>
      </c>
      <c r="I10" s="42">
        <f>H10-G10</f>
        <v>-675</v>
      </c>
      <c r="J10" s="3"/>
    </row>
    <row r="11" spans="1:10" x14ac:dyDescent="0.25">
      <c r="A11" s="39">
        <v>601</v>
      </c>
      <c r="B11" s="40" t="s">
        <v>28</v>
      </c>
      <c r="C11" s="41">
        <v>4243</v>
      </c>
      <c r="D11" s="41">
        <v>4285</v>
      </c>
      <c r="E11" s="41">
        <v>13908</v>
      </c>
      <c r="F11" s="41">
        <v>13908</v>
      </c>
      <c r="G11" s="41">
        <v>1712</v>
      </c>
      <c r="H11" s="41">
        <v>1506</v>
      </c>
      <c r="I11" s="42">
        <f t="shared" ref="I11:I16" si="0">H11-G11</f>
        <v>-206</v>
      </c>
      <c r="J11" s="3"/>
    </row>
    <row r="12" spans="1:10" x14ac:dyDescent="0.25">
      <c r="A12" s="39">
        <v>602</v>
      </c>
      <c r="B12" s="40" t="s">
        <v>29</v>
      </c>
      <c r="C12" s="41">
        <v>12861</v>
      </c>
      <c r="D12" s="41">
        <v>14000</v>
      </c>
      <c r="E12" s="41">
        <v>19260</v>
      </c>
      <c r="F12" s="41">
        <v>19260</v>
      </c>
      <c r="G12" s="41">
        <v>4482</v>
      </c>
      <c r="H12" s="41">
        <v>2082</v>
      </c>
      <c r="I12" s="42">
        <f t="shared" si="0"/>
        <v>-2400</v>
      </c>
      <c r="J12" s="3"/>
    </row>
    <row r="13" spans="1:10" x14ac:dyDescent="0.25">
      <c r="A13" s="39">
        <v>603</v>
      </c>
      <c r="B13" s="40" t="s">
        <v>30</v>
      </c>
      <c r="C13" s="43"/>
      <c r="D13" s="43"/>
      <c r="E13" s="43"/>
      <c r="F13" s="43"/>
      <c r="G13" s="43"/>
      <c r="H13" s="43"/>
      <c r="I13" s="42">
        <f t="shared" si="0"/>
        <v>0</v>
      </c>
      <c r="J13" s="3"/>
    </row>
    <row r="14" spans="1:10" x14ac:dyDescent="0.25">
      <c r="A14" s="39">
        <v>604</v>
      </c>
      <c r="B14" s="40" t="s">
        <v>31</v>
      </c>
      <c r="C14" s="43"/>
      <c r="D14" s="43"/>
      <c r="E14" s="43"/>
      <c r="F14" s="43"/>
      <c r="G14" s="43"/>
      <c r="H14" s="43"/>
      <c r="I14" s="42">
        <f t="shared" si="0"/>
        <v>0</v>
      </c>
      <c r="J14" s="3"/>
    </row>
    <row r="15" spans="1:10" x14ac:dyDescent="0.25">
      <c r="A15" s="39">
        <v>605</v>
      </c>
      <c r="B15" s="40" t="s">
        <v>32</v>
      </c>
      <c r="C15" s="43"/>
      <c r="D15" s="43"/>
      <c r="E15" s="43"/>
      <c r="F15" s="43"/>
      <c r="G15" s="43"/>
      <c r="H15" s="43"/>
      <c r="I15" s="42">
        <f t="shared" si="0"/>
        <v>0</v>
      </c>
      <c r="J15" s="3"/>
    </row>
    <row r="16" spans="1:10" x14ac:dyDescent="0.25">
      <c r="A16" s="39">
        <v>606</v>
      </c>
      <c r="B16" s="40" t="s">
        <v>33</v>
      </c>
      <c r="C16" s="43"/>
      <c r="D16" s="43"/>
      <c r="E16" s="43"/>
      <c r="F16" s="43"/>
      <c r="G16" s="43"/>
      <c r="H16" s="43"/>
      <c r="I16" s="42">
        <f t="shared" si="0"/>
        <v>0</v>
      </c>
      <c r="J16" s="3"/>
    </row>
    <row r="17" spans="1:10" s="13" customFormat="1" ht="12.75" x14ac:dyDescent="0.2">
      <c r="A17" s="44" t="s">
        <v>34</v>
      </c>
      <c r="B17" s="45" t="s">
        <v>35</v>
      </c>
      <c r="C17" s="46">
        <f>SUM(C10:C16)</f>
        <v>42648</v>
      </c>
      <c r="D17" s="46">
        <f t="shared" ref="D17:I17" si="1">SUM(D10:D16)</f>
        <v>44156</v>
      </c>
      <c r="E17" s="46">
        <f t="shared" si="1"/>
        <v>53560</v>
      </c>
      <c r="F17" s="46">
        <f t="shared" si="1"/>
        <v>53560</v>
      </c>
      <c r="G17" s="46">
        <f t="shared" si="1"/>
        <v>15914</v>
      </c>
      <c r="H17" s="46">
        <f t="shared" si="1"/>
        <v>12633</v>
      </c>
      <c r="I17" s="47">
        <f t="shared" si="1"/>
        <v>-3281</v>
      </c>
      <c r="J17" s="12"/>
    </row>
    <row r="18" spans="1:10" x14ac:dyDescent="0.25">
      <c r="A18" s="39">
        <v>230</v>
      </c>
      <c r="B18" s="40" t="s">
        <v>36</v>
      </c>
      <c r="C18" s="43"/>
      <c r="D18" s="43"/>
      <c r="E18" s="43"/>
      <c r="F18" s="43"/>
      <c r="G18" s="43"/>
      <c r="H18" s="43"/>
      <c r="I18" s="42">
        <f>H18-G18</f>
        <v>0</v>
      </c>
      <c r="J18" s="3"/>
    </row>
    <row r="19" spans="1:10" x14ac:dyDescent="0.25">
      <c r="A19" s="39">
        <v>231</v>
      </c>
      <c r="B19" s="40" t="s">
        <v>37</v>
      </c>
      <c r="C19" s="43">
        <v>0</v>
      </c>
      <c r="D19" s="43">
        <v>0</v>
      </c>
      <c r="E19" s="43">
        <v>10000</v>
      </c>
      <c r="F19" s="43">
        <v>10000</v>
      </c>
      <c r="G19" s="43">
        <v>10000</v>
      </c>
      <c r="H19" s="43">
        <v>10000</v>
      </c>
      <c r="I19" s="42">
        <f>H19-G19</f>
        <v>0</v>
      </c>
      <c r="J19" s="3"/>
    </row>
    <row r="20" spans="1:10" x14ac:dyDescent="0.25">
      <c r="A20" s="39">
        <v>232</v>
      </c>
      <c r="B20" s="40" t="s">
        <v>38</v>
      </c>
      <c r="C20" s="43"/>
      <c r="D20" s="43"/>
      <c r="E20" s="43"/>
      <c r="F20" s="43"/>
      <c r="G20" s="43"/>
      <c r="H20" s="43"/>
      <c r="I20" s="42">
        <f>H20-G20</f>
        <v>0</v>
      </c>
      <c r="J20" s="3"/>
    </row>
    <row r="21" spans="1:10" ht="34.5" customHeight="1" x14ac:dyDescent="0.25">
      <c r="A21" s="48" t="s">
        <v>39</v>
      </c>
      <c r="B21" s="49" t="s">
        <v>40</v>
      </c>
      <c r="C21" s="50">
        <f>SUM(C18:C20)</f>
        <v>0</v>
      </c>
      <c r="D21" s="50">
        <f t="shared" ref="D21:I21" si="2">SUM(D18:D20)</f>
        <v>0</v>
      </c>
      <c r="E21" s="50">
        <f t="shared" si="2"/>
        <v>10000</v>
      </c>
      <c r="F21" s="50">
        <f t="shared" si="2"/>
        <v>10000</v>
      </c>
      <c r="G21" s="50">
        <f t="shared" si="2"/>
        <v>10000</v>
      </c>
      <c r="H21" s="50">
        <f t="shared" si="2"/>
        <v>10000</v>
      </c>
      <c r="I21" s="51">
        <f t="shared" si="2"/>
        <v>0</v>
      </c>
      <c r="J21" s="3"/>
    </row>
    <row r="22" spans="1:10" x14ac:dyDescent="0.25">
      <c r="A22" s="39">
        <v>230</v>
      </c>
      <c r="B22" s="40" t="s">
        <v>36</v>
      </c>
      <c r="C22" s="52"/>
      <c r="D22" s="52"/>
      <c r="E22" s="52"/>
      <c r="F22" s="52"/>
      <c r="G22" s="52"/>
      <c r="H22" s="52"/>
      <c r="I22" s="42">
        <f>H22-G22</f>
        <v>0</v>
      </c>
      <c r="J22" s="3"/>
    </row>
    <row r="23" spans="1:10" x14ac:dyDescent="0.25">
      <c r="A23" s="39">
        <v>231</v>
      </c>
      <c r="B23" s="40" t="s">
        <v>37</v>
      </c>
      <c r="C23" s="52"/>
      <c r="D23" s="52"/>
      <c r="E23" s="52"/>
      <c r="F23" s="52"/>
      <c r="G23" s="52"/>
      <c r="H23" s="52"/>
      <c r="I23" s="42">
        <f>H23-G23</f>
        <v>0</v>
      </c>
      <c r="J23" s="3"/>
    </row>
    <row r="24" spans="1:10" x14ac:dyDescent="0.25">
      <c r="A24" s="39">
        <v>232</v>
      </c>
      <c r="B24" s="40" t="s">
        <v>38</v>
      </c>
      <c r="C24" s="52"/>
      <c r="D24" s="52"/>
      <c r="E24" s="52"/>
      <c r="F24" s="52"/>
      <c r="G24" s="52"/>
      <c r="H24" s="52"/>
      <c r="I24" s="42">
        <f>H24-G24</f>
        <v>0</v>
      </c>
      <c r="J24" s="3"/>
    </row>
    <row r="25" spans="1:10" ht="27" customHeight="1" x14ac:dyDescent="0.25">
      <c r="A25" s="48" t="s">
        <v>39</v>
      </c>
      <c r="B25" s="49" t="s">
        <v>41</v>
      </c>
      <c r="C25" s="50">
        <f>SUM(C22:C24)</f>
        <v>0</v>
      </c>
      <c r="D25" s="50">
        <f t="shared" ref="D25:I25" si="3">SUM(D22:D24)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1">
        <f t="shared" si="3"/>
        <v>0</v>
      </c>
      <c r="J25" s="3"/>
    </row>
    <row r="26" spans="1:10" s="13" customFormat="1" ht="12.75" x14ac:dyDescent="0.2">
      <c r="A26" s="44" t="s">
        <v>42</v>
      </c>
      <c r="B26" s="53" t="s">
        <v>43</v>
      </c>
      <c r="C26" s="54">
        <f t="shared" ref="C26:I26" si="4">C21+C25</f>
        <v>0</v>
      </c>
      <c r="D26" s="54">
        <f t="shared" si="4"/>
        <v>0</v>
      </c>
      <c r="E26" s="54">
        <f t="shared" si="4"/>
        <v>10000</v>
      </c>
      <c r="F26" s="54">
        <f t="shared" si="4"/>
        <v>10000</v>
      </c>
      <c r="G26" s="54">
        <f t="shared" si="4"/>
        <v>10000</v>
      </c>
      <c r="H26" s="54">
        <f t="shared" si="4"/>
        <v>10000</v>
      </c>
      <c r="I26" s="55">
        <f t="shared" si="4"/>
        <v>0</v>
      </c>
      <c r="J26" s="12"/>
    </row>
    <row r="27" spans="1:10" x14ac:dyDescent="0.25">
      <c r="A27" s="286" t="s">
        <v>44</v>
      </c>
      <c r="B27" s="287"/>
      <c r="C27" s="56"/>
      <c r="D27" s="56"/>
      <c r="E27" s="56"/>
      <c r="F27" s="56"/>
      <c r="G27" s="56"/>
      <c r="H27" s="57">
        <v>0</v>
      </c>
      <c r="I27" s="58"/>
    </row>
    <row r="28" spans="1:10" s="13" customFormat="1" ht="13.5" thickBot="1" x14ac:dyDescent="0.25">
      <c r="A28" s="288" t="s">
        <v>45</v>
      </c>
      <c r="B28" s="289"/>
      <c r="C28" s="59">
        <f t="shared" ref="C28:I28" si="5">C17+C26+C27</f>
        <v>42648</v>
      </c>
      <c r="D28" s="59">
        <f t="shared" si="5"/>
        <v>44156</v>
      </c>
      <c r="E28" s="59">
        <f t="shared" si="5"/>
        <v>63560</v>
      </c>
      <c r="F28" s="59">
        <f t="shared" si="5"/>
        <v>63560</v>
      </c>
      <c r="G28" s="59">
        <f t="shared" si="5"/>
        <v>25914</v>
      </c>
      <c r="H28" s="59">
        <f t="shared" si="5"/>
        <v>22633</v>
      </c>
      <c r="I28" s="60">
        <f t="shared" si="5"/>
        <v>-3281</v>
      </c>
    </row>
    <row r="29" spans="1:10" x14ac:dyDescent="0.25">
      <c r="A29" s="61"/>
      <c r="B29" s="62"/>
      <c r="C29" s="62"/>
      <c r="D29" s="63"/>
      <c r="E29" s="63"/>
      <c r="F29" s="63"/>
      <c r="G29" s="63"/>
      <c r="H29" s="63"/>
      <c r="I29" s="64"/>
    </row>
    <row r="30" spans="1:10" x14ac:dyDescent="0.25">
      <c r="A30" s="61"/>
      <c r="B30" s="62"/>
      <c r="C30" s="62"/>
      <c r="D30" s="63"/>
      <c r="E30" s="63"/>
      <c r="F30" s="63"/>
      <c r="G30" s="63"/>
      <c r="H30" s="63"/>
      <c r="I30" s="64"/>
    </row>
    <row r="32" spans="1:10" x14ac:dyDescent="0.25">
      <c r="A32" s="290" t="s">
        <v>46</v>
      </c>
      <c r="B32" s="66" t="s">
        <v>171</v>
      </c>
      <c r="C32" s="293" t="s">
        <v>16</v>
      </c>
      <c r="D32" s="294"/>
      <c r="E32" s="14" t="s">
        <v>17</v>
      </c>
      <c r="F32" s="299" t="s">
        <v>178</v>
      </c>
      <c r="G32" s="300"/>
      <c r="H32" s="20"/>
      <c r="I32" s="67"/>
    </row>
    <row r="33" spans="1:10" x14ac:dyDescent="0.25">
      <c r="A33" s="291"/>
      <c r="B33" s="66" t="s">
        <v>18</v>
      </c>
      <c r="C33" s="295"/>
      <c r="D33" s="296"/>
      <c r="E33" s="14" t="s">
        <v>18</v>
      </c>
      <c r="F33" s="299"/>
      <c r="G33" s="300"/>
      <c r="H33" s="20"/>
      <c r="I33" s="67"/>
    </row>
    <row r="34" spans="1:10" x14ac:dyDescent="0.25">
      <c r="A34" s="292"/>
      <c r="B34" s="66" t="s">
        <v>19</v>
      </c>
      <c r="C34" s="297"/>
      <c r="D34" s="298"/>
      <c r="E34" s="14" t="s">
        <v>19</v>
      </c>
      <c r="F34" s="299"/>
      <c r="G34" s="300"/>
      <c r="H34" s="20"/>
      <c r="I34" s="67"/>
    </row>
    <row r="42" spans="1:10" s="1" customFormat="1" ht="15.75" x14ac:dyDescent="0.25">
      <c r="A42" s="15" t="s">
        <v>20</v>
      </c>
      <c r="D42" s="2"/>
      <c r="E42" s="2"/>
      <c r="F42" s="2"/>
      <c r="G42" s="2"/>
      <c r="H42" s="2"/>
      <c r="I42" s="16"/>
    </row>
    <row r="43" spans="1:10" ht="15.75" thickBot="1" x14ac:dyDescent="0.3">
      <c r="A43" s="17"/>
      <c r="B43" s="18"/>
      <c r="C43" s="18"/>
      <c r="D43" s="17"/>
      <c r="E43" s="17"/>
      <c r="F43" s="245"/>
      <c r="G43" s="19"/>
      <c r="H43" s="20"/>
      <c r="I43" s="21" t="s">
        <v>0</v>
      </c>
      <c r="J43" s="3"/>
    </row>
    <row r="44" spans="1:10" s="27" customFormat="1" x14ac:dyDescent="0.25">
      <c r="A44" s="22"/>
      <c r="B44" s="5"/>
      <c r="C44" s="5"/>
      <c r="D44" s="23"/>
      <c r="E44" s="23"/>
      <c r="F44" s="6"/>
      <c r="G44" s="6"/>
      <c r="H44" s="24"/>
      <c r="I44" s="25"/>
      <c r="J44" s="26"/>
    </row>
    <row r="45" spans="1:10" x14ac:dyDescent="0.25">
      <c r="A45" s="28" t="s">
        <v>1</v>
      </c>
      <c r="B45" s="29" t="s">
        <v>2</v>
      </c>
      <c r="C45" s="18"/>
      <c r="D45" s="18"/>
      <c r="E45" s="18"/>
      <c r="F45" s="18"/>
      <c r="G45" s="30"/>
      <c r="H45" s="7" t="s">
        <v>3</v>
      </c>
      <c r="I45" s="31" t="s">
        <v>21</v>
      </c>
      <c r="J45" s="3"/>
    </row>
    <row r="46" spans="1:10" x14ac:dyDescent="0.25">
      <c r="A46" s="28" t="s">
        <v>22</v>
      </c>
      <c r="B46" s="29" t="s">
        <v>23</v>
      </c>
      <c r="C46" s="32"/>
      <c r="D46" s="32"/>
      <c r="E46" s="32"/>
      <c r="F46" s="32"/>
      <c r="G46" s="33"/>
      <c r="H46" s="7" t="s">
        <v>24</v>
      </c>
      <c r="I46" s="31" t="s">
        <v>25</v>
      </c>
      <c r="J46" s="3"/>
    </row>
    <row r="47" spans="1:10" s="36" customFormat="1" x14ac:dyDescent="0.25">
      <c r="A47" s="278" t="s">
        <v>26</v>
      </c>
      <c r="B47" s="281" t="s">
        <v>15</v>
      </c>
      <c r="C47" s="9" t="s">
        <v>4</v>
      </c>
      <c r="D47" s="9" t="s">
        <v>5</v>
      </c>
      <c r="E47" s="9" t="s">
        <v>6</v>
      </c>
      <c r="F47" s="9" t="s">
        <v>7</v>
      </c>
      <c r="G47" s="9" t="s">
        <v>8</v>
      </c>
      <c r="H47" s="9" t="s">
        <v>9</v>
      </c>
      <c r="I47" s="34" t="s">
        <v>10</v>
      </c>
      <c r="J47" s="35"/>
    </row>
    <row r="48" spans="1:10" s="38" customFormat="1" x14ac:dyDescent="0.25">
      <c r="A48" s="279"/>
      <c r="B48" s="282"/>
      <c r="C48" s="10" t="s">
        <v>11</v>
      </c>
      <c r="D48" s="10" t="s">
        <v>12</v>
      </c>
      <c r="E48" s="10" t="s">
        <v>13</v>
      </c>
      <c r="F48" s="10" t="s">
        <v>13</v>
      </c>
      <c r="G48" s="10" t="s">
        <v>13</v>
      </c>
      <c r="H48" s="10" t="s">
        <v>11</v>
      </c>
      <c r="I48" s="284" t="s">
        <v>14</v>
      </c>
      <c r="J48" s="37"/>
    </row>
    <row r="49" spans="1:10" s="38" customFormat="1" ht="33.75" x14ac:dyDescent="0.25">
      <c r="A49" s="280"/>
      <c r="B49" s="283"/>
      <c r="C49" s="244" t="s">
        <v>172</v>
      </c>
      <c r="D49" s="244" t="s">
        <v>173</v>
      </c>
      <c r="E49" s="244" t="s">
        <v>174</v>
      </c>
      <c r="F49" s="244" t="s">
        <v>175</v>
      </c>
      <c r="G49" s="244" t="s">
        <v>176</v>
      </c>
      <c r="H49" s="244" t="s">
        <v>177</v>
      </c>
      <c r="I49" s="285"/>
      <c r="J49" s="37"/>
    </row>
    <row r="50" spans="1:10" x14ac:dyDescent="0.25">
      <c r="A50" s="39">
        <v>600</v>
      </c>
      <c r="B50" s="40" t="s">
        <v>27</v>
      </c>
      <c r="C50" s="41">
        <v>25871</v>
      </c>
      <c r="D50" s="41">
        <v>25544</v>
      </c>
      <c r="E50" s="41">
        <v>20392</v>
      </c>
      <c r="F50" s="41">
        <v>20392</v>
      </c>
      <c r="G50" s="41">
        <v>9720</v>
      </c>
      <c r="H50" s="41">
        <v>9045</v>
      </c>
      <c r="I50" s="42">
        <f>H50-G50</f>
        <v>-675</v>
      </c>
      <c r="J50" s="3"/>
    </row>
    <row r="51" spans="1:10" x14ac:dyDescent="0.25">
      <c r="A51" s="39">
        <v>601</v>
      </c>
      <c r="B51" s="40" t="s">
        <v>28</v>
      </c>
      <c r="C51" s="41">
        <v>4285</v>
      </c>
      <c r="D51" s="41">
        <v>4243</v>
      </c>
      <c r="E51" s="41">
        <v>13908</v>
      </c>
      <c r="F51" s="41">
        <v>13908</v>
      </c>
      <c r="G51" s="41">
        <v>1712</v>
      </c>
      <c r="H51" s="41">
        <v>1506</v>
      </c>
      <c r="I51" s="42">
        <f t="shared" ref="I51:I56" si="6">H51-G51</f>
        <v>-206</v>
      </c>
      <c r="J51" s="3"/>
    </row>
    <row r="52" spans="1:10" x14ac:dyDescent="0.25">
      <c r="A52" s="39">
        <v>602</v>
      </c>
      <c r="B52" s="40" t="s">
        <v>29</v>
      </c>
      <c r="C52" s="41">
        <v>14000</v>
      </c>
      <c r="D52" s="41">
        <v>12861</v>
      </c>
      <c r="E52" s="41">
        <v>19260</v>
      </c>
      <c r="F52" s="41">
        <v>19260</v>
      </c>
      <c r="G52" s="41">
        <v>4482</v>
      </c>
      <c r="H52" s="41">
        <v>2082</v>
      </c>
      <c r="I52" s="42">
        <f t="shared" si="6"/>
        <v>-2400</v>
      </c>
      <c r="J52" s="3"/>
    </row>
    <row r="53" spans="1:10" x14ac:dyDescent="0.25">
      <c r="A53" s="39">
        <v>603</v>
      </c>
      <c r="B53" s="40" t="s">
        <v>30</v>
      </c>
      <c r="C53" s="43"/>
      <c r="D53" s="43"/>
      <c r="E53" s="43"/>
      <c r="F53" s="43"/>
      <c r="G53" s="43"/>
      <c r="H53" s="43"/>
      <c r="I53" s="42">
        <f t="shared" si="6"/>
        <v>0</v>
      </c>
      <c r="J53" s="3"/>
    </row>
    <row r="54" spans="1:10" x14ac:dyDescent="0.25">
      <c r="A54" s="39">
        <v>604</v>
      </c>
      <c r="B54" s="40" t="s">
        <v>31</v>
      </c>
      <c r="C54" s="43"/>
      <c r="D54" s="43"/>
      <c r="E54" s="43"/>
      <c r="F54" s="43"/>
      <c r="G54" s="43"/>
      <c r="H54" s="43"/>
      <c r="I54" s="42">
        <f t="shared" si="6"/>
        <v>0</v>
      </c>
      <c r="J54" s="3"/>
    </row>
    <row r="55" spans="1:10" x14ac:dyDescent="0.25">
      <c r="A55" s="39">
        <v>605</v>
      </c>
      <c r="B55" s="40" t="s">
        <v>32</v>
      </c>
      <c r="C55" s="43"/>
      <c r="D55" s="43"/>
      <c r="E55" s="43"/>
      <c r="F55" s="43"/>
      <c r="G55" s="43"/>
      <c r="H55" s="43"/>
      <c r="I55" s="42">
        <f t="shared" si="6"/>
        <v>0</v>
      </c>
      <c r="J55" s="3"/>
    </row>
    <row r="56" spans="1:10" x14ac:dyDescent="0.25">
      <c r="A56" s="39">
        <v>606</v>
      </c>
      <c r="B56" s="40" t="s">
        <v>33</v>
      </c>
      <c r="C56" s="43">
        <v>344</v>
      </c>
      <c r="D56" s="43">
        <v>344</v>
      </c>
      <c r="E56" s="43"/>
      <c r="F56" s="43">
        <v>200</v>
      </c>
      <c r="G56" s="43">
        <v>200</v>
      </c>
      <c r="H56" s="43"/>
      <c r="I56" s="42">
        <f t="shared" si="6"/>
        <v>-200</v>
      </c>
      <c r="J56" s="3"/>
    </row>
    <row r="57" spans="1:10" s="13" customFormat="1" ht="12.75" x14ac:dyDescent="0.2">
      <c r="A57" s="44" t="s">
        <v>34</v>
      </c>
      <c r="B57" s="45" t="s">
        <v>35</v>
      </c>
      <c r="C57" s="46">
        <f>SUM(C50:C56)</f>
        <v>44500</v>
      </c>
      <c r="D57" s="46">
        <f t="shared" ref="D57:I57" si="7">SUM(D50:D56)</f>
        <v>42992</v>
      </c>
      <c r="E57" s="46">
        <f t="shared" si="7"/>
        <v>53560</v>
      </c>
      <c r="F57" s="46">
        <f t="shared" si="7"/>
        <v>53760</v>
      </c>
      <c r="G57" s="46">
        <f t="shared" si="7"/>
        <v>16114</v>
      </c>
      <c r="H57" s="46">
        <f t="shared" si="7"/>
        <v>12633</v>
      </c>
      <c r="I57" s="47">
        <f t="shared" si="7"/>
        <v>-3481</v>
      </c>
      <c r="J57" s="12"/>
    </row>
    <row r="58" spans="1:10" x14ac:dyDescent="0.25">
      <c r="A58" s="39">
        <v>230</v>
      </c>
      <c r="B58" s="40" t="s">
        <v>36</v>
      </c>
      <c r="C58" s="43"/>
      <c r="D58" s="43"/>
      <c r="E58" s="43"/>
      <c r="F58" s="43"/>
      <c r="G58" s="43"/>
      <c r="H58" s="43"/>
      <c r="I58" s="42">
        <f>H58-G58</f>
        <v>0</v>
      </c>
      <c r="J58" s="3"/>
    </row>
    <row r="59" spans="1:10" x14ac:dyDescent="0.25">
      <c r="A59" s="39">
        <v>231</v>
      </c>
      <c r="B59" s="40" t="s">
        <v>37</v>
      </c>
      <c r="C59" s="43">
        <v>15000</v>
      </c>
      <c r="D59" s="43">
        <v>14669</v>
      </c>
      <c r="E59" s="43">
        <v>10000</v>
      </c>
      <c r="F59" s="43">
        <v>10000</v>
      </c>
      <c r="G59" s="43">
        <v>10000</v>
      </c>
      <c r="H59" s="43">
        <v>10000</v>
      </c>
      <c r="I59" s="42">
        <f>H59-G59</f>
        <v>0</v>
      </c>
      <c r="J59" s="3"/>
    </row>
    <row r="60" spans="1:10" x14ac:dyDescent="0.25">
      <c r="A60" s="39">
        <v>232</v>
      </c>
      <c r="B60" s="40" t="s">
        <v>38</v>
      </c>
      <c r="C60" s="43"/>
      <c r="D60" s="43"/>
      <c r="E60" s="43"/>
      <c r="F60" s="43"/>
      <c r="G60" s="43"/>
      <c r="H60" s="43"/>
      <c r="I60" s="42">
        <f>H60-G60</f>
        <v>0</v>
      </c>
      <c r="J60" s="3"/>
    </row>
    <row r="61" spans="1:10" ht="34.5" customHeight="1" x14ac:dyDescent="0.25">
      <c r="A61" s="48" t="s">
        <v>39</v>
      </c>
      <c r="B61" s="49" t="s">
        <v>40</v>
      </c>
      <c r="C61" s="50">
        <f>SUM(C58:C60)</f>
        <v>15000</v>
      </c>
      <c r="D61" s="50">
        <f t="shared" ref="D61:I61" si="8">SUM(D58:D60)</f>
        <v>14669</v>
      </c>
      <c r="E61" s="50">
        <f t="shared" si="8"/>
        <v>10000</v>
      </c>
      <c r="F61" s="50">
        <f t="shared" si="8"/>
        <v>10000</v>
      </c>
      <c r="G61" s="50">
        <f t="shared" si="8"/>
        <v>10000</v>
      </c>
      <c r="H61" s="50">
        <f t="shared" si="8"/>
        <v>10000</v>
      </c>
      <c r="I61" s="51">
        <f t="shared" si="8"/>
        <v>0</v>
      </c>
      <c r="J61" s="3"/>
    </row>
    <row r="62" spans="1:10" x14ac:dyDescent="0.25">
      <c r="A62" s="39">
        <v>230</v>
      </c>
      <c r="B62" s="40" t="s">
        <v>36</v>
      </c>
      <c r="C62" s="52"/>
      <c r="D62" s="52"/>
      <c r="E62" s="52"/>
      <c r="F62" s="52"/>
      <c r="G62" s="52"/>
      <c r="H62" s="52"/>
      <c r="I62" s="42">
        <f>H62-G62</f>
        <v>0</v>
      </c>
      <c r="J62" s="3"/>
    </row>
    <row r="63" spans="1:10" x14ac:dyDescent="0.25">
      <c r="A63" s="39">
        <v>231</v>
      </c>
      <c r="B63" s="40" t="s">
        <v>37</v>
      </c>
      <c r="C63" s="52"/>
      <c r="D63" s="52"/>
      <c r="E63" s="52"/>
      <c r="F63" s="52"/>
      <c r="G63" s="52"/>
      <c r="H63" s="52"/>
      <c r="I63" s="42">
        <f>H63-G63</f>
        <v>0</v>
      </c>
      <c r="J63" s="3"/>
    </row>
    <row r="64" spans="1:10" x14ac:dyDescent="0.25">
      <c r="A64" s="39">
        <v>232</v>
      </c>
      <c r="B64" s="40" t="s">
        <v>38</v>
      </c>
      <c r="C64" s="52"/>
      <c r="D64" s="52"/>
      <c r="E64" s="52"/>
      <c r="F64" s="52"/>
      <c r="G64" s="52"/>
      <c r="H64" s="52"/>
      <c r="I64" s="42">
        <f>H64-G64</f>
        <v>0</v>
      </c>
      <c r="J64" s="3"/>
    </row>
    <row r="65" spans="1:12" ht="27" customHeight="1" x14ac:dyDescent="0.25">
      <c r="A65" s="48" t="s">
        <v>39</v>
      </c>
      <c r="B65" s="49" t="s">
        <v>41</v>
      </c>
      <c r="C65" s="50">
        <f>SUM(C62:C64)</f>
        <v>0</v>
      </c>
      <c r="D65" s="50">
        <f t="shared" ref="D65:I65" si="9">SUM(D62:D64)</f>
        <v>0</v>
      </c>
      <c r="E65" s="50">
        <f t="shared" si="9"/>
        <v>0</v>
      </c>
      <c r="F65" s="50">
        <f t="shared" si="9"/>
        <v>0</v>
      </c>
      <c r="G65" s="50">
        <f t="shared" si="9"/>
        <v>0</v>
      </c>
      <c r="H65" s="50">
        <f t="shared" si="9"/>
        <v>0</v>
      </c>
      <c r="I65" s="51">
        <f t="shared" si="9"/>
        <v>0</v>
      </c>
      <c r="J65" s="3"/>
    </row>
    <row r="66" spans="1:12" s="13" customFormat="1" ht="12.75" x14ac:dyDescent="0.2">
      <c r="A66" s="44" t="s">
        <v>42</v>
      </c>
      <c r="B66" s="53" t="s">
        <v>43</v>
      </c>
      <c r="C66" s="54">
        <f t="shared" ref="C66:I66" si="10">C61+C65</f>
        <v>15000</v>
      </c>
      <c r="D66" s="54">
        <f t="shared" si="10"/>
        <v>14669</v>
      </c>
      <c r="E66" s="54">
        <f t="shared" si="10"/>
        <v>10000</v>
      </c>
      <c r="F66" s="54">
        <f t="shared" si="10"/>
        <v>10000</v>
      </c>
      <c r="G66" s="54">
        <f t="shared" si="10"/>
        <v>10000</v>
      </c>
      <c r="H66" s="54">
        <f t="shared" si="10"/>
        <v>10000</v>
      </c>
      <c r="I66" s="55">
        <f t="shared" si="10"/>
        <v>0</v>
      </c>
      <c r="J66" s="12"/>
    </row>
    <row r="67" spans="1:12" x14ac:dyDescent="0.25">
      <c r="A67" s="286" t="s">
        <v>44</v>
      </c>
      <c r="B67" s="287"/>
      <c r="C67" s="56"/>
      <c r="D67" s="56"/>
      <c r="E67" s="56"/>
      <c r="F67" s="56"/>
      <c r="G67" s="56"/>
      <c r="H67" s="57">
        <v>0</v>
      </c>
      <c r="I67" s="58"/>
    </row>
    <row r="68" spans="1:12" s="13" customFormat="1" ht="13.5" thickBot="1" x14ac:dyDescent="0.25">
      <c r="A68" s="288" t="s">
        <v>45</v>
      </c>
      <c r="B68" s="289"/>
      <c r="C68" s="59">
        <f t="shared" ref="C68:I68" si="11">C57+C66+C67</f>
        <v>59500</v>
      </c>
      <c r="D68" s="59">
        <f t="shared" si="11"/>
        <v>57661</v>
      </c>
      <c r="E68" s="59">
        <f t="shared" si="11"/>
        <v>63560</v>
      </c>
      <c r="F68" s="59">
        <f t="shared" si="11"/>
        <v>63760</v>
      </c>
      <c r="G68" s="59">
        <f t="shared" si="11"/>
        <v>26114</v>
      </c>
      <c r="H68" s="59">
        <f t="shared" si="11"/>
        <v>22633</v>
      </c>
      <c r="I68" s="60">
        <f t="shared" si="11"/>
        <v>-3481</v>
      </c>
    </row>
    <row r="69" spans="1:12" x14ac:dyDescent="0.25">
      <c r="A69" s="61"/>
      <c r="B69" s="62"/>
      <c r="C69" s="62"/>
      <c r="D69" s="63"/>
      <c r="E69" s="63"/>
      <c r="F69" s="63"/>
      <c r="G69" s="63"/>
      <c r="H69" s="63"/>
      <c r="I69" s="64"/>
    </row>
    <row r="70" spans="1:12" x14ac:dyDescent="0.25">
      <c r="A70" s="61"/>
      <c r="B70" s="62"/>
      <c r="C70" s="62"/>
      <c r="D70" s="63"/>
      <c r="E70" s="63"/>
      <c r="F70" s="63"/>
      <c r="G70" s="63"/>
      <c r="H70" s="63"/>
      <c r="I70" s="64"/>
    </row>
    <row r="71" spans="1:12" x14ac:dyDescent="0.25">
      <c r="K71" s="277"/>
      <c r="L71" s="277"/>
    </row>
  </sheetData>
  <mergeCells count="15">
    <mergeCell ref="A47:A49"/>
    <mergeCell ref="B47:B49"/>
    <mergeCell ref="I48:I49"/>
    <mergeCell ref="A67:B67"/>
    <mergeCell ref="A68:B68"/>
    <mergeCell ref="A32:A34"/>
    <mergeCell ref="C32:D34"/>
    <mergeCell ref="F32:G32"/>
    <mergeCell ref="F33:G33"/>
    <mergeCell ref="F34:G34"/>
    <mergeCell ref="A7:A9"/>
    <mergeCell ref="B7:B9"/>
    <mergeCell ref="I8:I9"/>
    <mergeCell ref="A27:B27"/>
    <mergeCell ref="A28:B28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3"/>
  <sheetViews>
    <sheetView tabSelected="1" topLeftCell="A11" workbookViewId="0">
      <selection activeCell="I20" sqref="I20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70" customFormat="1" ht="15.75" x14ac:dyDescent="0.25">
      <c r="A2" s="68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9" s="70" customFormat="1" ht="15.75" x14ac:dyDescent="0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9" x14ac:dyDescent="0.25">
      <c r="A4" s="73" t="s">
        <v>1</v>
      </c>
      <c r="B4" s="29" t="s">
        <v>2</v>
      </c>
      <c r="C4" s="74" t="s">
        <v>3</v>
      </c>
      <c r="D4" s="75">
        <v>14</v>
      </c>
      <c r="E4" s="76"/>
      <c r="F4" s="76"/>
      <c r="G4" s="76"/>
      <c r="H4" s="76"/>
      <c r="I4" s="76"/>
      <c r="J4" s="76"/>
      <c r="K4" s="77"/>
      <c r="L4" s="77"/>
      <c r="M4" s="77"/>
      <c r="N4" s="77"/>
    </row>
    <row r="5" spans="1:19" x14ac:dyDescent="0.25">
      <c r="A5" s="78"/>
      <c r="B5" s="79"/>
      <c r="C5" s="79"/>
      <c r="D5" s="79"/>
      <c r="E5" s="76"/>
      <c r="F5" s="76"/>
      <c r="G5" s="76"/>
      <c r="H5" s="76"/>
      <c r="I5" s="76"/>
      <c r="J5" s="76"/>
      <c r="K5" s="77"/>
      <c r="L5" s="77"/>
      <c r="M5" s="77"/>
      <c r="N5" s="77"/>
    </row>
    <row r="6" spans="1:19" x14ac:dyDescent="0.25">
      <c r="A6" s="73" t="s">
        <v>22</v>
      </c>
      <c r="B6" s="29" t="s">
        <v>23</v>
      </c>
      <c r="C6" s="74" t="s">
        <v>24</v>
      </c>
      <c r="D6" s="75">
        <v>1014045</v>
      </c>
      <c r="E6" s="80"/>
      <c r="F6" s="81"/>
      <c r="G6" s="81"/>
      <c r="H6" s="81"/>
      <c r="I6" s="81"/>
      <c r="J6" s="81"/>
      <c r="K6" s="77"/>
      <c r="L6" s="77"/>
      <c r="M6" s="77"/>
      <c r="N6" s="77"/>
    </row>
    <row r="7" spans="1:19" ht="15.75" thickBot="1" x14ac:dyDescent="0.3">
      <c r="A7" s="311"/>
      <c r="B7" s="312"/>
    </row>
    <row r="8" spans="1:19" s="84" customFormat="1" ht="16.5" thickBot="1" x14ac:dyDescent="0.3">
      <c r="A8" s="221"/>
      <c r="B8" s="82" t="s">
        <v>0</v>
      </c>
      <c r="C8" s="83"/>
      <c r="D8" s="83"/>
      <c r="E8" s="83"/>
      <c r="F8" s="83" t="s">
        <v>48</v>
      </c>
      <c r="G8" s="83"/>
      <c r="H8" s="83"/>
      <c r="I8" s="83" t="s">
        <v>49</v>
      </c>
      <c r="J8" s="83"/>
      <c r="K8" s="83"/>
      <c r="L8" s="83" t="s">
        <v>50</v>
      </c>
      <c r="M8" s="83"/>
      <c r="N8" s="83"/>
      <c r="O8" s="83" t="s">
        <v>51</v>
      </c>
      <c r="P8" s="313" t="s">
        <v>52</v>
      </c>
      <c r="Q8" s="314"/>
      <c r="R8" s="315"/>
      <c r="S8" s="316" t="s">
        <v>53</v>
      </c>
    </row>
    <row r="9" spans="1:19" s="85" customFormat="1" ht="11.25" customHeight="1" x14ac:dyDescent="0.25">
      <c r="A9" s="318" t="s">
        <v>54</v>
      </c>
      <c r="B9" s="318" t="s">
        <v>55</v>
      </c>
      <c r="C9" s="320" t="s">
        <v>56</v>
      </c>
      <c r="D9" s="322" t="s">
        <v>57</v>
      </c>
      <c r="E9" s="305" t="s">
        <v>58</v>
      </c>
      <c r="F9" s="307" t="s">
        <v>59</v>
      </c>
      <c r="G9" s="301" t="s">
        <v>60</v>
      </c>
      <c r="H9" s="305" t="s">
        <v>61</v>
      </c>
      <c r="I9" s="307" t="s">
        <v>62</v>
      </c>
      <c r="J9" s="309" t="s">
        <v>179</v>
      </c>
      <c r="K9" s="309" t="s">
        <v>180</v>
      </c>
      <c r="L9" s="307" t="s">
        <v>63</v>
      </c>
      <c r="M9" s="301" t="s">
        <v>181</v>
      </c>
      <c r="N9" s="305" t="s">
        <v>182</v>
      </c>
      <c r="O9" s="307" t="s">
        <v>64</v>
      </c>
      <c r="P9" s="324" t="s">
        <v>65</v>
      </c>
      <c r="Q9" s="326" t="s">
        <v>66</v>
      </c>
      <c r="R9" s="328" t="s">
        <v>67</v>
      </c>
      <c r="S9" s="317"/>
    </row>
    <row r="10" spans="1:19" s="85" customFormat="1" ht="83.25" customHeight="1" thickBot="1" x14ac:dyDescent="0.3">
      <c r="A10" s="319"/>
      <c r="B10" s="319"/>
      <c r="C10" s="321"/>
      <c r="D10" s="294"/>
      <c r="E10" s="290"/>
      <c r="F10" s="323"/>
      <c r="G10" s="302"/>
      <c r="H10" s="306"/>
      <c r="I10" s="308"/>
      <c r="J10" s="310"/>
      <c r="K10" s="310"/>
      <c r="L10" s="308"/>
      <c r="M10" s="302"/>
      <c r="N10" s="306"/>
      <c r="O10" s="308"/>
      <c r="P10" s="325"/>
      <c r="Q10" s="327"/>
      <c r="R10" s="329"/>
      <c r="S10" s="317"/>
    </row>
    <row r="11" spans="1:19" s="36" customFormat="1" ht="73.5" customHeight="1" thickBot="1" x14ac:dyDescent="0.3">
      <c r="A11" s="222" t="s">
        <v>68</v>
      </c>
      <c r="B11" s="235" t="s">
        <v>156</v>
      </c>
      <c r="C11" s="86" t="s">
        <v>69</v>
      </c>
      <c r="D11" s="224">
        <v>209</v>
      </c>
      <c r="E11" s="225">
        <v>36663.869707549391</v>
      </c>
      <c r="F11" s="226">
        <f>E11/D11</f>
        <v>175.42521391171957</v>
      </c>
      <c r="G11" s="224">
        <v>230</v>
      </c>
      <c r="H11" s="225">
        <v>44083</v>
      </c>
      <c r="I11" s="226">
        <f t="shared" ref="I11:I14" si="0">H11/G11</f>
        <v>191.66521739130434</v>
      </c>
      <c r="J11" s="224">
        <v>72</v>
      </c>
      <c r="K11" s="225">
        <v>13800</v>
      </c>
      <c r="L11" s="226">
        <f t="shared" ref="L11:L15" si="1">K11/J11</f>
        <v>191.66666666666666</v>
      </c>
      <c r="M11" s="224">
        <v>76</v>
      </c>
      <c r="N11" s="225">
        <v>11138</v>
      </c>
      <c r="O11" s="226">
        <f t="shared" ref="O11:O15" si="2">N11/M11</f>
        <v>146.55263157894737</v>
      </c>
      <c r="P11" s="224">
        <f>O11-F11</f>
        <v>-28.872582332772197</v>
      </c>
      <c r="Q11" s="225">
        <f t="shared" ref="Q11:Q17" si="3">O11-I11</f>
        <v>-45.112585812356969</v>
      </c>
      <c r="R11" s="232">
        <f t="shared" ref="R11:R17" si="4">O11-L11</f>
        <v>-45.114035087719287</v>
      </c>
      <c r="S11" s="238" t="s">
        <v>206</v>
      </c>
    </row>
    <row r="12" spans="1:19" s="36" customFormat="1" ht="87" customHeight="1" thickBot="1" x14ac:dyDescent="0.3">
      <c r="A12" s="222" t="s">
        <v>70</v>
      </c>
      <c r="B12" s="235" t="s">
        <v>158</v>
      </c>
      <c r="C12" s="86" t="s">
        <v>71</v>
      </c>
      <c r="D12" s="227">
        <v>20</v>
      </c>
      <c r="E12" s="87">
        <v>3577.7583676351774</v>
      </c>
      <c r="F12" s="228">
        <f>E12/D12</f>
        <v>178.88791838175888</v>
      </c>
      <c r="G12" s="227">
        <v>15</v>
      </c>
      <c r="H12" s="87">
        <v>5358</v>
      </c>
      <c r="I12" s="228">
        <f t="shared" si="0"/>
        <v>357.2</v>
      </c>
      <c r="J12" s="227">
        <v>2</v>
      </c>
      <c r="K12" s="87">
        <v>786</v>
      </c>
      <c r="L12" s="226">
        <f t="shared" si="1"/>
        <v>393</v>
      </c>
      <c r="M12" s="227">
        <v>1</v>
      </c>
      <c r="N12" s="87">
        <v>579.18458295750247</v>
      </c>
      <c r="O12" s="228">
        <f t="shared" si="2"/>
        <v>579.18458295750247</v>
      </c>
      <c r="P12" s="227">
        <f>O12-F12</f>
        <v>400.29666457574359</v>
      </c>
      <c r="Q12" s="87">
        <f t="shared" si="3"/>
        <v>221.98458295750248</v>
      </c>
      <c r="R12" s="233">
        <f t="shared" si="4"/>
        <v>186.18458295750247</v>
      </c>
      <c r="S12" s="238" t="s">
        <v>208</v>
      </c>
    </row>
    <row r="13" spans="1:19" s="36" customFormat="1" ht="66" customHeight="1" thickBot="1" x14ac:dyDescent="0.3">
      <c r="A13" s="222" t="s">
        <v>72</v>
      </c>
      <c r="B13" s="236" t="s">
        <v>157</v>
      </c>
      <c r="C13" s="86" t="s">
        <v>73</v>
      </c>
      <c r="D13" s="227">
        <v>51</v>
      </c>
      <c r="E13" s="87">
        <v>1599.2710380063147</v>
      </c>
      <c r="F13" s="228">
        <f>E13/D13</f>
        <v>31.358255647182641</v>
      </c>
      <c r="G13" s="227">
        <v>48</v>
      </c>
      <c r="H13" s="87">
        <v>2395</v>
      </c>
      <c r="I13" s="228">
        <f t="shared" si="0"/>
        <v>49.895833333333336</v>
      </c>
      <c r="J13" s="227">
        <v>16</v>
      </c>
      <c r="K13" s="87">
        <v>798</v>
      </c>
      <c r="L13" s="226">
        <f t="shared" si="1"/>
        <v>49.875</v>
      </c>
      <c r="M13" s="227">
        <v>16</v>
      </c>
      <c r="N13" s="87">
        <v>690</v>
      </c>
      <c r="O13" s="228">
        <f t="shared" si="2"/>
        <v>43.125</v>
      </c>
      <c r="P13" s="227">
        <f>O13-F13</f>
        <v>11.766744352817359</v>
      </c>
      <c r="Q13" s="87">
        <f t="shared" si="3"/>
        <v>-6.7708333333333357</v>
      </c>
      <c r="R13" s="233">
        <f t="shared" si="4"/>
        <v>-6.75</v>
      </c>
      <c r="S13" s="238"/>
    </row>
    <row r="14" spans="1:19" s="36" customFormat="1" ht="63" customHeight="1" thickBot="1" x14ac:dyDescent="0.3">
      <c r="A14" s="239" t="s">
        <v>74</v>
      </c>
      <c r="B14" s="235" t="s">
        <v>159</v>
      </c>
      <c r="C14" s="86" t="s">
        <v>71</v>
      </c>
      <c r="D14" s="227">
        <v>280</v>
      </c>
      <c r="E14" s="87">
        <v>1151.1008868091151</v>
      </c>
      <c r="F14" s="228">
        <f>E14/D14</f>
        <v>4.1110745957468398</v>
      </c>
      <c r="G14" s="227">
        <v>293</v>
      </c>
      <c r="H14" s="87">
        <v>1724</v>
      </c>
      <c r="I14" s="228">
        <f t="shared" si="0"/>
        <v>5.8839590443686003</v>
      </c>
      <c r="J14" s="227">
        <v>90</v>
      </c>
      <c r="K14" s="87">
        <v>530</v>
      </c>
      <c r="L14" s="226">
        <f t="shared" si="1"/>
        <v>5.8888888888888893</v>
      </c>
      <c r="M14" s="227">
        <v>93</v>
      </c>
      <c r="N14" s="87">
        <v>226</v>
      </c>
      <c r="O14" s="228">
        <f t="shared" si="2"/>
        <v>2.4301075268817205</v>
      </c>
      <c r="P14" s="227">
        <f>O14-F14</f>
        <v>-1.6809670688651193</v>
      </c>
      <c r="Q14" s="87">
        <f t="shared" si="3"/>
        <v>-3.4538515174868798</v>
      </c>
      <c r="R14" s="233">
        <f t="shared" si="4"/>
        <v>-3.4587813620071688</v>
      </c>
      <c r="S14" s="238" t="s">
        <v>207</v>
      </c>
    </row>
    <row r="15" spans="1:19" s="36" customFormat="1" ht="53.25" customHeight="1" x14ac:dyDescent="0.25">
      <c r="A15" s="240" t="s">
        <v>113</v>
      </c>
      <c r="B15" s="235" t="s">
        <v>154</v>
      </c>
      <c r="C15" s="86" t="s">
        <v>167</v>
      </c>
      <c r="D15" s="227">
        <v>1</v>
      </c>
      <c r="E15" s="87">
        <v>14000</v>
      </c>
      <c r="F15" s="228">
        <v>0</v>
      </c>
      <c r="G15" s="227">
        <v>1</v>
      </c>
      <c r="H15" s="87">
        <v>10000</v>
      </c>
      <c r="I15" s="228">
        <f t="shared" ref="I15" si="5">H15/G15</f>
        <v>10000</v>
      </c>
      <c r="J15" s="227">
        <v>1</v>
      </c>
      <c r="K15" s="87">
        <v>10000</v>
      </c>
      <c r="L15" s="226">
        <f t="shared" si="1"/>
        <v>10000</v>
      </c>
      <c r="M15" s="227">
        <v>1</v>
      </c>
      <c r="N15" s="87">
        <v>10000</v>
      </c>
      <c r="O15" s="228">
        <f t="shared" si="2"/>
        <v>10000</v>
      </c>
      <c r="P15" s="227">
        <f t="shared" ref="P15" si="6">O15-F15</f>
        <v>10000</v>
      </c>
      <c r="Q15" s="87">
        <v>0</v>
      </c>
      <c r="R15" s="233">
        <f t="shared" ref="R15" si="7">O15-L15</f>
        <v>0</v>
      </c>
      <c r="S15" s="238" t="s">
        <v>183</v>
      </c>
    </row>
    <row r="16" spans="1:19" s="36" customFormat="1" ht="53.25" customHeight="1" x14ac:dyDescent="0.25">
      <c r="A16" s="241" t="s">
        <v>115</v>
      </c>
      <c r="B16" s="235" t="s">
        <v>151</v>
      </c>
      <c r="C16" s="86" t="s">
        <v>155</v>
      </c>
      <c r="D16" s="227">
        <v>16</v>
      </c>
      <c r="E16" s="87">
        <v>197</v>
      </c>
      <c r="F16" s="228">
        <v>0</v>
      </c>
      <c r="G16" s="227"/>
      <c r="H16" s="87"/>
      <c r="I16" s="228">
        <v>0</v>
      </c>
      <c r="J16" s="227"/>
      <c r="K16" s="87"/>
      <c r="L16" s="228">
        <v>0</v>
      </c>
      <c r="M16" s="227"/>
      <c r="N16" s="87"/>
      <c r="O16" s="228">
        <v>0</v>
      </c>
      <c r="P16" s="227">
        <f>O16-F16</f>
        <v>0</v>
      </c>
      <c r="Q16" s="87">
        <f t="shared" si="3"/>
        <v>0</v>
      </c>
      <c r="R16" s="233">
        <f t="shared" si="4"/>
        <v>0</v>
      </c>
      <c r="S16" s="238"/>
    </row>
    <row r="17" spans="1:86" s="36" customFormat="1" ht="53.25" customHeight="1" thickBot="1" x14ac:dyDescent="0.3">
      <c r="A17" s="242" t="s">
        <v>164</v>
      </c>
      <c r="B17" s="236" t="s">
        <v>150</v>
      </c>
      <c r="C17" s="223" t="s">
        <v>155</v>
      </c>
      <c r="D17" s="229">
        <v>4</v>
      </c>
      <c r="E17" s="230">
        <v>472</v>
      </c>
      <c r="F17" s="231">
        <v>0</v>
      </c>
      <c r="G17" s="229"/>
      <c r="H17" s="230"/>
      <c r="I17" s="231">
        <v>0</v>
      </c>
      <c r="J17" s="229"/>
      <c r="K17" s="230"/>
      <c r="L17" s="231">
        <v>0</v>
      </c>
      <c r="M17" s="229"/>
      <c r="N17" s="230"/>
      <c r="O17" s="228">
        <v>0</v>
      </c>
      <c r="P17" s="229">
        <f t="shared" ref="P17" si="8">O17-F17</f>
        <v>0</v>
      </c>
      <c r="Q17" s="230">
        <f t="shared" si="3"/>
        <v>0</v>
      </c>
      <c r="R17" s="234">
        <f t="shared" si="4"/>
        <v>0</v>
      </c>
      <c r="S17" s="238"/>
    </row>
    <row r="18" spans="1:86" s="27" customFormat="1" x14ac:dyDescent="0.25">
      <c r="B18" s="88"/>
    </row>
    <row r="19" spans="1:86" ht="15.75" thickBot="1" x14ac:dyDescent="0.3">
      <c r="A19" s="303" t="s">
        <v>75</v>
      </c>
      <c r="B19" s="304"/>
      <c r="C19" s="304"/>
      <c r="D19" s="304"/>
      <c r="E19" s="304"/>
      <c r="F19" s="304"/>
      <c r="K19" s="237">
        <f>SUM(K11:K18)</f>
        <v>25914</v>
      </c>
      <c r="L19" s="237">
        <f>SUM(L11:L18)</f>
        <v>10640.430555555555</v>
      </c>
      <c r="M19" s="237">
        <f>SUM(M11:M18)</f>
        <v>187</v>
      </c>
      <c r="N19" s="276">
        <f>SUM(N11:N15)</f>
        <v>22633.184582957503</v>
      </c>
    </row>
    <row r="20" spans="1:86" ht="34.5" thickTop="1" x14ac:dyDescent="0.25">
      <c r="A20" s="89" t="s">
        <v>54</v>
      </c>
      <c r="B20" s="90" t="s">
        <v>55</v>
      </c>
      <c r="C20" s="91" t="s">
        <v>76</v>
      </c>
      <c r="D20" s="91" t="s">
        <v>77</v>
      </c>
      <c r="E20" s="91" t="s">
        <v>78</v>
      </c>
      <c r="F20" s="92" t="s">
        <v>53</v>
      </c>
    </row>
    <row r="21" spans="1:86" x14ac:dyDescent="0.25">
      <c r="A21" s="93" t="s">
        <v>68</v>
      </c>
      <c r="B21" s="29" t="s">
        <v>79</v>
      </c>
      <c r="C21" s="29"/>
      <c r="D21" s="29"/>
      <c r="E21" s="94">
        <v>0</v>
      </c>
      <c r="F21" s="95"/>
    </row>
    <row r="22" spans="1:86" ht="15.75" thickBot="1" x14ac:dyDescent="0.3">
      <c r="A22" s="96" t="s">
        <v>74</v>
      </c>
      <c r="B22" s="97" t="s">
        <v>80</v>
      </c>
      <c r="C22" s="98"/>
      <c r="D22" s="98"/>
      <c r="E22" s="99">
        <v>0</v>
      </c>
      <c r="F22" s="100"/>
    </row>
    <row r="23" spans="1:86" s="27" customFormat="1" ht="15.75" thickTop="1" x14ac:dyDescent="0.25">
      <c r="A23" s="8"/>
      <c r="B23" s="8"/>
      <c r="C23" s="8"/>
      <c r="D23" s="8"/>
      <c r="E23" s="101"/>
      <c r="F23" s="8"/>
    </row>
    <row r="24" spans="1:86" s="27" customFormat="1" x14ac:dyDescent="0.25">
      <c r="A24" s="8"/>
      <c r="B24" s="8"/>
      <c r="C24" s="8"/>
      <c r="D24" s="8"/>
      <c r="E24" s="101"/>
      <c r="F24" s="8"/>
    </row>
    <row r="25" spans="1:86" s="27" customFormat="1" x14ac:dyDescent="0.25">
      <c r="A25" s="8"/>
      <c r="B25" s="8"/>
      <c r="C25" s="8"/>
      <c r="D25" s="8"/>
      <c r="E25" s="101"/>
      <c r="F25" s="8"/>
    </row>
    <row r="28" spans="1:86" ht="15.75" x14ac:dyDescent="0.25">
      <c r="BG28" s="210"/>
      <c r="BH28" s="210"/>
      <c r="BI28" s="210"/>
      <c r="BJ28" s="210"/>
      <c r="BK28" s="210"/>
      <c r="BL28" s="210" t="e">
        <f>#REF!+#REF!+#REF!+#REF!</f>
        <v>#REF!</v>
      </c>
      <c r="BM28" s="210"/>
      <c r="BN28" s="210" t="e">
        <f>#REF!+#REF!+#REF!+#REF!</f>
        <v>#REF!</v>
      </c>
      <c r="BO28" s="210"/>
      <c r="BP28" s="210"/>
      <c r="BQ28" s="216"/>
      <c r="BR28" s="214" t="e">
        <f>SUM(#REF!)</f>
        <v>#REF!</v>
      </c>
      <c r="BS28" s="215" t="e">
        <f>SUM(#REF!)</f>
        <v>#REF!</v>
      </c>
      <c r="BT28" s="215" t="e">
        <f>SUM(#REF!)</f>
        <v>#REF!</v>
      </c>
      <c r="BU28" s="215" t="e">
        <f>SUM(#REF!)</f>
        <v>#REF!</v>
      </c>
      <c r="BV28" s="215" t="e">
        <f>SUM(#REF!)</f>
        <v>#REF!</v>
      </c>
      <c r="BW28" s="215" t="e">
        <f>SUM(#REF!)</f>
        <v>#REF!</v>
      </c>
      <c r="BX28" s="215" t="e">
        <f>SUM(#REF!)</f>
        <v>#REF!</v>
      </c>
      <c r="BY28" s="215" t="e">
        <f>SUM(#REF!)</f>
        <v>#REF!</v>
      </c>
      <c r="BZ28" s="215" t="e">
        <f>SUM(#REF!)</f>
        <v>#REF!</v>
      </c>
      <c r="CA28" s="215" t="e">
        <f>SUM(#REF!)</f>
        <v>#REF!</v>
      </c>
      <c r="CB28" s="215" t="e">
        <f>SUM(#REF!)</f>
        <v>#REF!</v>
      </c>
      <c r="CC28" s="215" t="e">
        <f>SUM(#REF!)</f>
        <v>#REF!</v>
      </c>
      <c r="CD28" s="215" t="e">
        <f>SUM(#REF!)</f>
        <v>#REF!</v>
      </c>
      <c r="CE28" s="215" t="e">
        <f>SUM(#REF!)</f>
        <v>#REF!</v>
      </c>
      <c r="CF28" s="215" t="e">
        <f>SUM(#REF!)</f>
        <v>#REF!</v>
      </c>
      <c r="CG28" s="215" t="e">
        <f>SUM(#REF!)</f>
        <v>#REF!</v>
      </c>
      <c r="CH28" s="210"/>
    </row>
    <row r="29" spans="1:86" ht="16.5" thickBot="1" x14ac:dyDescent="0.3"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7"/>
      <c r="BR29" s="211"/>
      <c r="BS29" s="212"/>
      <c r="BT29" s="212"/>
      <c r="BU29" s="213"/>
      <c r="BV29" s="211"/>
      <c r="BW29" s="212"/>
      <c r="BX29" s="212"/>
      <c r="BY29" s="213"/>
      <c r="BZ29" s="211"/>
      <c r="CA29" s="212"/>
      <c r="CB29" s="212"/>
      <c r="CC29" s="213"/>
      <c r="CD29" s="211"/>
      <c r="CE29" s="212"/>
      <c r="CF29" s="212"/>
      <c r="CG29" s="213"/>
      <c r="CH29" s="210"/>
    </row>
    <row r="30" spans="1:86" ht="16.5" thickBot="1" x14ac:dyDescent="0.3"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8" t="e">
        <f>BR28-#REF!</f>
        <v>#REF!</v>
      </c>
      <c r="BS30" s="219" t="e">
        <f>BS28-#REF!</f>
        <v>#REF!</v>
      </c>
      <c r="BT30" s="219"/>
      <c r="BU30" s="220" t="e">
        <f>BU28-#REF!</f>
        <v>#REF!</v>
      </c>
      <c r="BV30" s="218" t="e">
        <f>#REF!-BV28</f>
        <v>#REF!</v>
      </c>
      <c r="BW30" s="218" t="e">
        <f>#REF!-BW28</f>
        <v>#REF!</v>
      </c>
      <c r="BX30" s="218" t="e">
        <f>#REF!-BX28</f>
        <v>#REF!</v>
      </c>
      <c r="BY30" s="218" t="e">
        <f>#REF!-BY28</f>
        <v>#REF!</v>
      </c>
      <c r="BZ30" s="218" t="e">
        <f>#REF!-BZ28</f>
        <v>#REF!</v>
      </c>
      <c r="CA30" s="218" t="e">
        <f>#REF!-CA28</f>
        <v>#REF!</v>
      </c>
      <c r="CB30" s="218" t="e">
        <f>#REF!-CB28</f>
        <v>#REF!</v>
      </c>
      <c r="CC30" s="218" t="e">
        <f>#REF!-CC28</f>
        <v>#REF!</v>
      </c>
      <c r="CD30" s="218" t="e">
        <f>#REF!-CD28</f>
        <v>#REF!</v>
      </c>
      <c r="CE30" s="218" t="e">
        <f>#REF!-CE28</f>
        <v>#REF!</v>
      </c>
      <c r="CF30" s="218" t="e">
        <f>#REF!-CF28</f>
        <v>#REF!</v>
      </c>
      <c r="CG30" s="218" t="e">
        <f>#REF!-CG28</f>
        <v>#REF!</v>
      </c>
      <c r="CH30" s="210"/>
    </row>
    <row r="31" spans="1:86" ht="15.75" x14ac:dyDescent="0.25"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</row>
    <row r="32" spans="1:86" ht="15.75" x14ac:dyDescent="0.25"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</row>
    <row r="33" spans="59:86" ht="15.75" x14ac:dyDescent="0.25"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</row>
  </sheetData>
  <mergeCells count="22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M9:M10"/>
    <mergeCell ref="A19:F19"/>
    <mergeCell ref="H9:H10"/>
    <mergeCell ref="I9:I10"/>
    <mergeCell ref="J9:J10"/>
    <mergeCell ref="K9:K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topLeftCell="A7" workbookViewId="0">
      <selection activeCell="H9" sqref="H9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8" customWidth="1"/>
  </cols>
  <sheetData>
    <row r="2" spans="1:15" s="70" customFormat="1" ht="15.75" x14ac:dyDescent="0.25">
      <c r="A2" s="103" t="s">
        <v>81</v>
      </c>
      <c r="B2" s="16"/>
      <c r="C2" s="104"/>
      <c r="E2" s="16"/>
      <c r="F2" s="16"/>
      <c r="G2" s="16"/>
      <c r="H2" s="16"/>
      <c r="I2" s="16"/>
      <c r="J2" s="105"/>
    </row>
    <row r="3" spans="1:15" s="108" customFormat="1" x14ac:dyDescent="0.25">
      <c r="A3" s="106" t="s">
        <v>153</v>
      </c>
      <c r="B3" s="21"/>
      <c r="C3" s="107"/>
      <c r="E3" s="21"/>
      <c r="F3" s="21"/>
      <c r="G3" s="21"/>
      <c r="H3" s="21"/>
      <c r="I3" s="21"/>
    </row>
    <row r="4" spans="1:15" ht="15.75" thickBot="1" x14ac:dyDescent="0.3"/>
    <row r="5" spans="1:15" s="109" customFormat="1" ht="24" customHeight="1" x14ac:dyDescent="0.25">
      <c r="A5" s="180" t="s">
        <v>24</v>
      </c>
      <c r="B5" s="181">
        <v>1014045</v>
      </c>
      <c r="C5" s="182" t="s">
        <v>82</v>
      </c>
      <c r="D5" s="344" t="s">
        <v>23</v>
      </c>
      <c r="E5" s="345"/>
      <c r="F5" s="345"/>
      <c r="G5" s="345"/>
      <c r="H5" s="345"/>
      <c r="I5" s="346"/>
      <c r="J5" s="183" t="s">
        <v>53</v>
      </c>
      <c r="K5" s="184"/>
      <c r="L5" s="184"/>
      <c r="M5" s="184"/>
      <c r="N5" s="184"/>
      <c r="O5" s="184"/>
    </row>
    <row r="6" spans="1:15" s="109" customFormat="1" ht="90" customHeight="1" x14ac:dyDescent="0.25">
      <c r="A6" s="112" t="s">
        <v>83</v>
      </c>
      <c r="B6" s="185" t="s">
        <v>170</v>
      </c>
      <c r="C6" s="186"/>
      <c r="D6" s="187"/>
      <c r="E6" s="188"/>
      <c r="F6" s="188"/>
      <c r="G6" s="188"/>
      <c r="H6" s="188"/>
      <c r="I6" s="189"/>
      <c r="J6" s="190" t="s">
        <v>85</v>
      </c>
      <c r="K6" s="184"/>
      <c r="L6" s="184"/>
      <c r="M6" s="184"/>
      <c r="N6" s="184"/>
      <c r="O6" s="184"/>
    </row>
    <row r="7" spans="1:15" s="109" customFormat="1" ht="15.75" customHeight="1" x14ac:dyDescent="0.25">
      <c r="A7" s="191"/>
      <c r="B7" s="192"/>
      <c r="C7" s="110"/>
      <c r="D7" s="347" t="s">
        <v>86</v>
      </c>
      <c r="E7" s="347"/>
      <c r="F7" s="347"/>
      <c r="G7" s="347"/>
      <c r="H7" s="347"/>
      <c r="I7" s="347"/>
      <c r="J7" s="190" t="s">
        <v>85</v>
      </c>
      <c r="K7" s="184"/>
      <c r="L7" s="184"/>
      <c r="M7" s="184"/>
      <c r="N7" s="184"/>
      <c r="O7" s="184"/>
    </row>
    <row r="8" spans="1:15" s="115" customFormat="1" ht="70.5" customHeight="1" x14ac:dyDescent="0.25">
      <c r="A8" s="348" t="s">
        <v>142</v>
      </c>
      <c r="B8" s="349"/>
      <c r="C8" s="110" t="s">
        <v>87</v>
      </c>
      <c r="D8" s="111" t="s">
        <v>143</v>
      </c>
      <c r="E8" s="112" t="s">
        <v>88</v>
      </c>
      <c r="F8" s="110" t="s">
        <v>89</v>
      </c>
      <c r="G8" s="110" t="s">
        <v>184</v>
      </c>
      <c r="H8" s="113" t="s">
        <v>210</v>
      </c>
      <c r="I8" s="114" t="s">
        <v>90</v>
      </c>
      <c r="J8" s="193"/>
    </row>
    <row r="9" spans="1:15" s="109" customFormat="1" ht="24" customHeight="1" x14ac:dyDescent="0.25">
      <c r="A9" s="194" t="s">
        <v>91</v>
      </c>
      <c r="B9" s="179" t="s">
        <v>156</v>
      </c>
      <c r="C9" s="192" t="s">
        <v>70</v>
      </c>
      <c r="D9" s="195" t="s">
        <v>137</v>
      </c>
      <c r="E9" s="197">
        <v>209</v>
      </c>
      <c r="F9" s="196">
        <v>230</v>
      </c>
      <c r="G9" s="196">
        <v>72</v>
      </c>
      <c r="H9" s="243">
        <v>76</v>
      </c>
      <c r="I9" s="198">
        <f t="shared" ref="I9:I13" si="0">H9/G9</f>
        <v>1.0555555555555556</v>
      </c>
      <c r="J9" s="238" t="s">
        <v>206</v>
      </c>
      <c r="K9" s="184"/>
      <c r="L9" s="184"/>
      <c r="M9" s="184"/>
      <c r="N9" s="184"/>
      <c r="O9" s="184"/>
    </row>
    <row r="10" spans="1:15" s="109" customFormat="1" ht="56.25" customHeight="1" x14ac:dyDescent="0.25">
      <c r="A10" s="194" t="s">
        <v>92</v>
      </c>
      <c r="B10" s="179" t="s">
        <v>158</v>
      </c>
      <c r="C10" s="192" t="s">
        <v>68</v>
      </c>
      <c r="D10" s="195" t="s">
        <v>139</v>
      </c>
      <c r="E10" s="200">
        <v>12</v>
      </c>
      <c r="F10" s="199">
        <v>15</v>
      </c>
      <c r="G10" s="199">
        <v>2</v>
      </c>
      <c r="H10" s="200">
        <v>1</v>
      </c>
      <c r="I10" s="198">
        <f t="shared" si="0"/>
        <v>0.5</v>
      </c>
      <c r="J10" s="238" t="s">
        <v>208</v>
      </c>
      <c r="K10" s="184"/>
      <c r="L10" s="184"/>
      <c r="M10" s="184"/>
      <c r="N10" s="184"/>
      <c r="O10" s="184"/>
    </row>
    <row r="11" spans="1:15" s="109" customFormat="1" ht="28.5" customHeight="1" thickBot="1" x14ac:dyDescent="0.3">
      <c r="A11" s="201" t="s">
        <v>94</v>
      </c>
      <c r="B11" s="202" t="s">
        <v>157</v>
      </c>
      <c r="C11" s="203" t="s">
        <v>74</v>
      </c>
      <c r="D11" s="204" t="s">
        <v>140</v>
      </c>
      <c r="E11" s="206">
        <v>45</v>
      </c>
      <c r="F11" s="205">
        <v>48</v>
      </c>
      <c r="G11" s="205">
        <v>16</v>
      </c>
      <c r="H11" s="206">
        <v>16</v>
      </c>
      <c r="I11" s="198">
        <f t="shared" si="0"/>
        <v>1</v>
      </c>
      <c r="J11" s="238"/>
      <c r="K11" s="184"/>
      <c r="L11" s="184"/>
      <c r="M11" s="184"/>
      <c r="N11" s="184"/>
      <c r="O11" s="184"/>
    </row>
    <row r="12" spans="1:15" ht="34.5" customHeight="1" x14ac:dyDescent="0.25">
      <c r="A12" s="194" t="s">
        <v>138</v>
      </c>
      <c r="B12" s="179" t="s">
        <v>159</v>
      </c>
      <c r="C12" s="192" t="s">
        <v>72</v>
      </c>
      <c r="D12" s="195" t="s">
        <v>141</v>
      </c>
      <c r="E12" s="191">
        <v>312</v>
      </c>
      <c r="F12" s="199">
        <v>293</v>
      </c>
      <c r="G12" s="199">
        <v>90</v>
      </c>
      <c r="H12" s="200">
        <v>93</v>
      </c>
      <c r="I12" s="198">
        <f t="shared" si="0"/>
        <v>1.0333333333333334</v>
      </c>
      <c r="J12" s="238" t="s">
        <v>206</v>
      </c>
      <c r="K12" s="207"/>
      <c r="L12" s="207"/>
      <c r="M12" s="207"/>
      <c r="N12" s="207"/>
      <c r="O12" s="207"/>
    </row>
    <row r="13" spans="1:15" s="108" customFormat="1" ht="41.25" customHeight="1" x14ac:dyDescent="0.2">
      <c r="A13" s="194" t="s">
        <v>161</v>
      </c>
      <c r="B13" s="179" t="s">
        <v>160</v>
      </c>
      <c r="C13" s="192" t="s">
        <v>115</v>
      </c>
      <c r="D13" s="195" t="s">
        <v>167</v>
      </c>
      <c r="E13" s="191">
        <v>0</v>
      </c>
      <c r="F13" s="199">
        <v>1</v>
      </c>
      <c r="G13" s="199">
        <v>1</v>
      </c>
      <c r="H13" s="200">
        <v>1</v>
      </c>
      <c r="I13" s="198">
        <f t="shared" si="0"/>
        <v>1</v>
      </c>
      <c r="J13" s="238" t="s">
        <v>183</v>
      </c>
    </row>
    <row r="14" spans="1:15" s="108" customFormat="1" ht="18.75" customHeight="1" x14ac:dyDescent="0.2">
      <c r="A14" s="194" t="s">
        <v>162</v>
      </c>
      <c r="B14" s="179" t="s">
        <v>151</v>
      </c>
      <c r="C14" s="192" t="s">
        <v>164</v>
      </c>
      <c r="D14" s="195" t="s">
        <v>166</v>
      </c>
      <c r="E14" s="191">
        <v>0</v>
      </c>
      <c r="F14" s="199">
        <v>10</v>
      </c>
      <c r="G14" s="199"/>
      <c r="H14" s="200"/>
      <c r="I14" s="198"/>
      <c r="J14" s="238" t="s">
        <v>168</v>
      </c>
    </row>
    <row r="15" spans="1:15" s="108" customFormat="1" ht="18.75" customHeight="1" x14ac:dyDescent="0.2">
      <c r="A15" s="194" t="s">
        <v>163</v>
      </c>
      <c r="B15" s="179" t="s">
        <v>150</v>
      </c>
      <c r="C15" s="192" t="s">
        <v>165</v>
      </c>
      <c r="D15" s="195" t="s">
        <v>166</v>
      </c>
      <c r="E15" s="191">
        <v>0</v>
      </c>
      <c r="F15" s="199">
        <v>3</v>
      </c>
      <c r="G15" s="199"/>
      <c r="H15" s="200"/>
      <c r="I15" s="198"/>
      <c r="J15" s="238" t="s">
        <v>168</v>
      </c>
    </row>
    <row r="16" spans="1:15" s="108" customFormat="1" ht="12.75" x14ac:dyDescent="0.2">
      <c r="A16" s="208"/>
      <c r="B16" s="208"/>
      <c r="C16" s="207"/>
      <c r="D16" s="207"/>
      <c r="E16" s="208"/>
      <c r="F16" s="208"/>
      <c r="G16" s="208"/>
      <c r="H16" s="208"/>
      <c r="I16" s="208"/>
    </row>
    <row r="17" spans="1:15" x14ac:dyDescent="0.25">
      <c r="A17" s="116" t="s">
        <v>144</v>
      </c>
      <c r="B17" s="108"/>
      <c r="C17" s="117"/>
      <c r="D17" s="108"/>
      <c r="E17" s="21"/>
      <c r="F17" s="21"/>
      <c r="G17" s="21"/>
      <c r="H17" s="21"/>
      <c r="I17" s="21"/>
      <c r="K17" s="207"/>
      <c r="L17" s="207"/>
      <c r="M17" s="207"/>
      <c r="N17" s="207"/>
      <c r="O17" s="207"/>
    </row>
    <row r="18" spans="1:15" x14ac:dyDescent="0.25">
      <c r="A18" s="116" t="s">
        <v>145</v>
      </c>
      <c r="B18" s="108"/>
      <c r="C18" s="117"/>
      <c r="D18" s="108"/>
      <c r="E18" s="21"/>
      <c r="F18" s="21"/>
      <c r="G18" s="21"/>
      <c r="H18" s="21"/>
      <c r="I18" s="21"/>
      <c r="K18" s="207"/>
      <c r="L18" s="207"/>
      <c r="M18" s="207"/>
      <c r="N18" s="207"/>
      <c r="O18" s="207"/>
    </row>
    <row r="19" spans="1:15" x14ac:dyDescent="0.25">
      <c r="A19" s="116" t="s">
        <v>146</v>
      </c>
      <c r="B19" s="108"/>
      <c r="C19" s="117"/>
      <c r="D19" s="108"/>
      <c r="E19" s="21"/>
      <c r="F19" s="21"/>
      <c r="G19" s="21"/>
      <c r="H19" s="21"/>
      <c r="I19" s="21"/>
      <c r="K19" s="207"/>
      <c r="L19" s="207"/>
      <c r="M19" s="207"/>
      <c r="N19" s="207"/>
      <c r="O19" s="207"/>
    </row>
    <row r="20" spans="1:15" x14ac:dyDescent="0.25">
      <c r="A20" s="116" t="s">
        <v>96</v>
      </c>
      <c r="B20" s="108"/>
      <c r="C20" s="117"/>
      <c r="D20" s="108"/>
      <c r="E20" s="21"/>
      <c r="F20" s="21"/>
      <c r="G20" s="21"/>
      <c r="H20" s="21"/>
      <c r="I20" s="21"/>
      <c r="K20" s="207"/>
      <c r="L20" s="207"/>
      <c r="M20" s="207"/>
      <c r="N20" s="207"/>
      <c r="O20" s="207"/>
    </row>
    <row r="22" spans="1:15" s="109" customFormat="1" x14ac:dyDescent="0.25">
      <c r="A22" s="4"/>
      <c r="B22" s="4"/>
      <c r="C22"/>
      <c r="D22"/>
      <c r="E22" s="4"/>
      <c r="F22" s="4"/>
      <c r="G22" s="4"/>
      <c r="H22" s="4"/>
      <c r="I22" s="4"/>
      <c r="J22" s="108"/>
    </row>
    <row r="23" spans="1:15" s="109" customFormat="1" hidden="1" x14ac:dyDescent="0.25">
      <c r="A23" s="118" t="s">
        <v>97</v>
      </c>
      <c r="B23" s="119"/>
      <c r="C23" s="120"/>
      <c r="D23" s="120"/>
      <c r="E23" s="119"/>
      <c r="F23" s="119"/>
      <c r="G23" s="119"/>
      <c r="H23" s="119"/>
      <c r="I23" s="119"/>
      <c r="J23" s="108"/>
    </row>
    <row r="24" spans="1:15" s="109" customFormat="1" ht="15.75" hidden="1" customHeight="1" x14ac:dyDescent="0.25">
      <c r="A24" s="121" t="s">
        <v>98</v>
      </c>
      <c r="B24" s="119"/>
      <c r="C24" s="122"/>
      <c r="D24" s="120"/>
      <c r="E24" s="119"/>
      <c r="F24" s="119"/>
      <c r="G24" s="119"/>
      <c r="H24" s="119"/>
      <c r="I24" s="119"/>
      <c r="J24" s="108"/>
    </row>
    <row r="25" spans="1:15" s="115" customFormat="1" ht="15.75" hidden="1" thickBot="1" x14ac:dyDescent="0.3">
      <c r="A25" s="119"/>
      <c r="B25" s="119"/>
      <c r="C25" s="120"/>
      <c r="D25" s="120"/>
      <c r="E25" s="119"/>
      <c r="F25" s="119"/>
      <c r="G25" s="119"/>
      <c r="H25" s="119"/>
      <c r="I25" s="119"/>
      <c r="J25" s="108"/>
    </row>
    <row r="26" spans="1:15" s="109" customFormat="1" ht="12" hidden="1" customHeight="1" thickTop="1" x14ac:dyDescent="0.25">
      <c r="A26" s="123"/>
      <c r="B26" s="124" t="s">
        <v>82</v>
      </c>
      <c r="C26" s="125"/>
      <c r="D26" s="332"/>
      <c r="E26" s="333"/>
      <c r="F26" s="333"/>
      <c r="G26" s="333"/>
      <c r="H26" s="334"/>
      <c r="I26" s="126"/>
      <c r="J26" s="127"/>
    </row>
    <row r="27" spans="1:15" s="109" customFormat="1" ht="12" hidden="1" customHeight="1" x14ac:dyDescent="0.25">
      <c r="A27" s="128" t="s">
        <v>83</v>
      </c>
      <c r="B27" s="129" t="s">
        <v>84</v>
      </c>
      <c r="C27" s="130"/>
      <c r="D27" s="335"/>
      <c r="E27" s="336"/>
      <c r="F27" s="336"/>
      <c r="G27" s="336"/>
      <c r="H27" s="337"/>
      <c r="I27" s="131"/>
      <c r="J27" s="132" t="s">
        <v>99</v>
      </c>
    </row>
    <row r="28" spans="1:15" s="109" customFormat="1" ht="12" hidden="1" customHeight="1" x14ac:dyDescent="0.25">
      <c r="A28" s="338" t="s">
        <v>100</v>
      </c>
      <c r="B28" s="339"/>
      <c r="C28" s="130"/>
      <c r="D28" s="342" t="s">
        <v>101</v>
      </c>
      <c r="E28" s="343"/>
      <c r="F28" s="343"/>
      <c r="G28" s="343"/>
      <c r="H28" s="343"/>
      <c r="I28" s="343"/>
      <c r="J28" s="133"/>
    </row>
    <row r="29" spans="1:15" s="109" customFormat="1" ht="12" hidden="1" customHeight="1" x14ac:dyDescent="0.25">
      <c r="A29" s="340"/>
      <c r="B29" s="341"/>
      <c r="C29" s="134" t="s">
        <v>87</v>
      </c>
      <c r="D29" s="134" t="s">
        <v>55</v>
      </c>
      <c r="E29" s="135" t="s">
        <v>102</v>
      </c>
      <c r="F29" s="136" t="s">
        <v>103</v>
      </c>
      <c r="G29" s="136" t="s">
        <v>104</v>
      </c>
      <c r="H29" s="136" t="s">
        <v>105</v>
      </c>
      <c r="I29" s="135" t="s">
        <v>106</v>
      </c>
      <c r="J29" s="137"/>
    </row>
    <row r="30" spans="1:15" s="109" customFormat="1" ht="12" hidden="1" customHeight="1" x14ac:dyDescent="0.25">
      <c r="A30" s="128" t="s">
        <v>91</v>
      </c>
      <c r="B30" s="135" t="s">
        <v>107</v>
      </c>
      <c r="C30" s="138"/>
      <c r="D30" s="138"/>
      <c r="E30" s="138"/>
      <c r="F30" s="138"/>
      <c r="G30" s="138"/>
      <c r="H30" s="138"/>
      <c r="I30" s="138"/>
      <c r="J30" s="132" t="s">
        <v>108</v>
      </c>
    </row>
    <row r="31" spans="1:15" s="109" customFormat="1" ht="12" hidden="1" customHeight="1" x14ac:dyDescent="0.25">
      <c r="A31" s="128"/>
      <c r="B31" s="139"/>
      <c r="C31" s="139" t="s">
        <v>72</v>
      </c>
      <c r="D31" s="140" t="s">
        <v>109</v>
      </c>
      <c r="E31" s="129">
        <v>35</v>
      </c>
      <c r="F31" s="141">
        <v>32</v>
      </c>
      <c r="G31" s="141">
        <v>33</v>
      </c>
      <c r="H31" s="141">
        <v>33</v>
      </c>
      <c r="I31" s="142">
        <f>H31/G31</f>
        <v>1</v>
      </c>
      <c r="J31" s="132" t="s">
        <v>110</v>
      </c>
    </row>
    <row r="32" spans="1:15" s="109" customFormat="1" ht="12" hidden="1" customHeight="1" x14ac:dyDescent="0.25">
      <c r="A32" s="128"/>
      <c r="B32" s="129"/>
      <c r="C32" s="129" t="s">
        <v>74</v>
      </c>
      <c r="D32" s="143" t="s">
        <v>111</v>
      </c>
      <c r="E32" s="139">
        <v>1000</v>
      </c>
      <c r="F32" s="141">
        <v>2000</v>
      </c>
      <c r="G32" s="141">
        <v>1900</v>
      </c>
      <c r="H32" s="141">
        <v>2100</v>
      </c>
      <c r="I32" s="142">
        <f>H32/G32</f>
        <v>1.1052631578947369</v>
      </c>
      <c r="J32" s="132" t="s">
        <v>112</v>
      </c>
    </row>
    <row r="33" spans="1:12" s="109" customFormat="1" ht="12" hidden="1" customHeight="1" x14ac:dyDescent="0.25">
      <c r="A33" s="128"/>
      <c r="B33" s="129"/>
      <c r="C33" s="139" t="s">
        <v>113</v>
      </c>
      <c r="D33" s="138" t="s">
        <v>114</v>
      </c>
      <c r="E33" s="129">
        <v>5000</v>
      </c>
      <c r="F33" s="141">
        <v>7000</v>
      </c>
      <c r="G33" s="141">
        <v>6900</v>
      </c>
      <c r="H33" s="141">
        <v>3000</v>
      </c>
      <c r="I33" s="142">
        <f>H33/G33</f>
        <v>0.43478260869565216</v>
      </c>
      <c r="J33" s="137" t="s">
        <v>85</v>
      </c>
    </row>
    <row r="34" spans="1:12" s="109" customFormat="1" ht="12" hidden="1" customHeight="1" x14ac:dyDescent="0.25">
      <c r="A34" s="128" t="s">
        <v>92</v>
      </c>
      <c r="B34" s="129" t="s">
        <v>93</v>
      </c>
      <c r="C34" s="129" t="s">
        <v>115</v>
      </c>
      <c r="D34" s="138" t="s">
        <v>116</v>
      </c>
      <c r="E34" s="141">
        <v>15</v>
      </c>
      <c r="F34" s="141">
        <v>25</v>
      </c>
      <c r="G34" s="141">
        <v>25</v>
      </c>
      <c r="H34" s="141">
        <v>25</v>
      </c>
      <c r="I34" s="142">
        <f>H34/G34</f>
        <v>1</v>
      </c>
      <c r="J34" s="137" t="s">
        <v>85</v>
      </c>
    </row>
    <row r="35" spans="1:12" ht="12" hidden="1" customHeight="1" x14ac:dyDescent="0.25">
      <c r="A35" s="144"/>
      <c r="B35" s="129"/>
      <c r="C35" s="138"/>
      <c r="D35" s="138"/>
      <c r="E35" s="129"/>
      <c r="F35" s="145"/>
      <c r="G35" s="145"/>
      <c r="H35" s="145"/>
      <c r="I35" s="145"/>
      <c r="J35" s="137" t="s">
        <v>85</v>
      </c>
    </row>
    <row r="36" spans="1:12" ht="12" hidden="1" customHeight="1" x14ac:dyDescent="0.25">
      <c r="A36" s="128"/>
      <c r="B36" s="129"/>
      <c r="C36" s="138"/>
      <c r="D36" s="138"/>
      <c r="E36" s="129"/>
      <c r="F36" s="145"/>
      <c r="G36" s="145"/>
      <c r="H36" s="145"/>
      <c r="I36" s="145"/>
      <c r="J36" s="137" t="s">
        <v>85</v>
      </c>
    </row>
    <row r="37" spans="1:12" hidden="1" x14ac:dyDescent="0.25">
      <c r="A37" s="128"/>
      <c r="B37" s="129"/>
      <c r="C37" s="138"/>
      <c r="D37" s="138"/>
      <c r="E37" s="129"/>
      <c r="F37" s="145"/>
      <c r="G37" s="145"/>
      <c r="H37" s="145"/>
      <c r="I37" s="145"/>
      <c r="J37" s="137" t="s">
        <v>85</v>
      </c>
    </row>
    <row r="38" spans="1:12" ht="15" hidden="1" customHeight="1" thickBot="1" x14ac:dyDescent="0.3">
      <c r="A38" s="146" t="s">
        <v>94</v>
      </c>
      <c r="B38" s="147" t="s">
        <v>95</v>
      </c>
      <c r="C38" s="148"/>
      <c r="D38" s="148"/>
      <c r="E38" s="147"/>
      <c r="F38" s="149"/>
      <c r="G38" s="149"/>
      <c r="H38" s="149"/>
      <c r="I38" s="149"/>
      <c r="J38" s="150" t="s">
        <v>85</v>
      </c>
      <c r="K38" s="330"/>
      <c r="L38" s="331"/>
    </row>
    <row r="39" spans="1:12" ht="15.75" hidden="1" thickTop="1" x14ac:dyDescent="0.25">
      <c r="K39" s="330"/>
      <c r="L39" s="331"/>
    </row>
    <row r="40" spans="1:12" hidden="1" x14ac:dyDescent="0.25">
      <c r="K40" s="330"/>
      <c r="L40" s="331"/>
    </row>
    <row r="41" spans="1:12" hidden="1" x14ac:dyDescent="0.25"/>
    <row r="42" spans="1:12" hidden="1" x14ac:dyDescent="0.25">
      <c r="A42" s="350"/>
      <c r="B42" s="351" t="s">
        <v>46</v>
      </c>
      <c r="C42" s="102" t="s">
        <v>17</v>
      </c>
      <c r="D42" s="299"/>
      <c r="E42" s="300"/>
      <c r="F42" s="351" t="s">
        <v>16</v>
      </c>
      <c r="G42" s="354"/>
      <c r="H42" s="355"/>
      <c r="I42" s="102" t="s">
        <v>17</v>
      </c>
      <c r="J42" s="29"/>
    </row>
    <row r="43" spans="1:12" hidden="1" x14ac:dyDescent="0.25">
      <c r="A43" s="350"/>
      <c r="B43" s="352"/>
      <c r="C43" s="102" t="s">
        <v>18</v>
      </c>
      <c r="D43" s="299"/>
      <c r="E43" s="300"/>
      <c r="F43" s="352"/>
      <c r="G43" s="356"/>
      <c r="H43" s="350"/>
      <c r="I43" s="102" t="s">
        <v>18</v>
      </c>
      <c r="J43" s="29"/>
    </row>
    <row r="44" spans="1:12" hidden="1" x14ac:dyDescent="0.25">
      <c r="A44" s="350"/>
      <c r="B44" s="353"/>
      <c r="C44" s="102" t="s">
        <v>19</v>
      </c>
      <c r="D44" s="299"/>
      <c r="E44" s="300"/>
      <c r="F44" s="353"/>
      <c r="G44" s="357"/>
      <c r="H44" s="358"/>
      <c r="I44" s="102" t="s">
        <v>19</v>
      </c>
      <c r="J44" s="29"/>
    </row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16">
    <mergeCell ref="A42:A44"/>
    <mergeCell ref="B42:B44"/>
    <mergeCell ref="D42:E42"/>
    <mergeCell ref="F42:H44"/>
    <mergeCell ref="D43:E43"/>
    <mergeCell ref="D44:E44"/>
    <mergeCell ref="A28:B29"/>
    <mergeCell ref="D28:I28"/>
    <mergeCell ref="D5:I5"/>
    <mergeCell ref="D7:I7"/>
    <mergeCell ref="A8:B8"/>
    <mergeCell ref="K38:L38"/>
    <mergeCell ref="K39:L39"/>
    <mergeCell ref="K40:L40"/>
    <mergeCell ref="D26:H26"/>
    <mergeCell ref="D27:H27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activeCell="E29" sqref="E29"/>
    </sheetView>
  </sheetViews>
  <sheetFormatPr defaultRowHeight="12.75" x14ac:dyDescent="0.25"/>
  <cols>
    <col min="1" max="1" width="9.140625" style="161"/>
    <col min="2" max="2" width="31.42578125" style="161" customWidth="1"/>
    <col min="3" max="10" width="10.42578125" style="161" customWidth="1"/>
    <col min="11" max="11" width="18.5703125" style="161" customWidth="1"/>
    <col min="12" max="16384" width="9.140625" style="161"/>
  </cols>
  <sheetData>
    <row r="2" spans="1:12" s="152" customFormat="1" ht="15.75" x14ac:dyDescent="0.25">
      <c r="A2" s="151" t="s">
        <v>117</v>
      </c>
      <c r="C2" s="153"/>
      <c r="G2" s="154"/>
      <c r="H2" s="154"/>
      <c r="I2" s="154"/>
    </row>
    <row r="3" spans="1:12" s="156" customFormat="1" x14ac:dyDescent="0.25">
      <c r="A3" s="155"/>
      <c r="G3" s="157"/>
      <c r="H3" s="157"/>
      <c r="I3" s="157"/>
    </row>
    <row r="4" spans="1:12" s="159" customFormat="1" x14ac:dyDescent="0.25">
      <c r="A4" s="158" t="s">
        <v>118</v>
      </c>
      <c r="C4" s="158"/>
      <c r="G4" s="160"/>
      <c r="H4" s="160"/>
      <c r="I4" s="160"/>
    </row>
    <row r="5" spans="1:12" ht="13.5" thickBot="1" x14ac:dyDescent="0.3">
      <c r="C5" s="162"/>
      <c r="E5" s="162"/>
      <c r="F5" s="162"/>
      <c r="G5" s="163"/>
      <c r="H5" s="163"/>
      <c r="I5" s="163"/>
    </row>
    <row r="6" spans="1:12" ht="33.75" customHeight="1" x14ac:dyDescent="0.25">
      <c r="A6" s="364" t="s">
        <v>119</v>
      </c>
      <c r="B6" s="367" t="s">
        <v>120</v>
      </c>
      <c r="C6" s="164" t="s">
        <v>121</v>
      </c>
      <c r="D6" s="164" t="s">
        <v>122</v>
      </c>
      <c r="E6" s="164" t="s">
        <v>123</v>
      </c>
      <c r="F6" s="164" t="s">
        <v>149</v>
      </c>
      <c r="G6" s="367" t="s">
        <v>209</v>
      </c>
      <c r="H6" s="367" t="s">
        <v>126</v>
      </c>
      <c r="I6" s="367" t="s">
        <v>127</v>
      </c>
      <c r="J6" s="367" t="s">
        <v>128</v>
      </c>
      <c r="K6" s="359" t="s">
        <v>53</v>
      </c>
    </row>
    <row r="7" spans="1:12" ht="12.75" customHeight="1" x14ac:dyDescent="0.25">
      <c r="A7" s="365"/>
      <c r="B7" s="362"/>
      <c r="C7" s="165" t="s">
        <v>129</v>
      </c>
      <c r="D7" s="165" t="s">
        <v>130</v>
      </c>
      <c r="E7" s="165" t="s">
        <v>130</v>
      </c>
      <c r="F7" s="362" t="s">
        <v>131</v>
      </c>
      <c r="G7" s="362"/>
      <c r="H7" s="362"/>
      <c r="I7" s="362"/>
      <c r="J7" s="362"/>
      <c r="K7" s="360"/>
    </row>
    <row r="8" spans="1:12" ht="50.25" customHeight="1" thickBot="1" x14ac:dyDescent="0.3">
      <c r="A8" s="366"/>
      <c r="B8" s="363"/>
      <c r="C8" s="166" t="s">
        <v>132</v>
      </c>
      <c r="D8" s="166" t="s">
        <v>132</v>
      </c>
      <c r="E8" s="166" t="s">
        <v>132</v>
      </c>
      <c r="F8" s="363"/>
      <c r="G8" s="363"/>
      <c r="H8" s="363"/>
      <c r="I8" s="363"/>
      <c r="J8" s="363"/>
      <c r="K8" s="361"/>
    </row>
    <row r="9" spans="1:12" ht="51.75" customHeight="1" thickBot="1" x14ac:dyDescent="0.3">
      <c r="A9" s="167" t="s">
        <v>147</v>
      </c>
      <c r="B9" s="168" t="s">
        <v>148</v>
      </c>
      <c r="C9" s="209">
        <v>52560</v>
      </c>
      <c r="D9" s="168">
        <v>2018</v>
      </c>
      <c r="E9" s="168">
        <v>2023</v>
      </c>
      <c r="F9" s="209"/>
      <c r="G9" s="168">
        <v>10000</v>
      </c>
      <c r="H9" s="209">
        <v>10000</v>
      </c>
      <c r="I9" s="209">
        <v>10000</v>
      </c>
      <c r="J9" s="209">
        <v>10000</v>
      </c>
      <c r="K9" s="175" t="s">
        <v>169</v>
      </c>
    </row>
    <row r="10" spans="1:12" x14ac:dyDescent="0.25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12" x14ac:dyDescent="0.25">
      <c r="E11" s="163"/>
      <c r="F11" s="163"/>
      <c r="G11" s="163"/>
      <c r="H11" s="163"/>
      <c r="I11" s="163"/>
    </row>
    <row r="12" spans="1:12" x14ac:dyDescent="0.25">
      <c r="G12" s="163"/>
      <c r="H12" s="163"/>
      <c r="I12" s="163"/>
    </row>
    <row r="13" spans="1:12" s="159" customFormat="1" x14ac:dyDescent="0.25">
      <c r="A13" s="158" t="s">
        <v>133</v>
      </c>
      <c r="G13" s="160"/>
      <c r="H13" s="160"/>
      <c r="I13" s="160"/>
    </row>
    <row r="14" spans="1:12" ht="16.5" thickBot="1" x14ac:dyDescent="0.3">
      <c r="C14" s="176"/>
      <c r="D14" s="177"/>
      <c r="E14" s="162"/>
      <c r="F14" s="162"/>
      <c r="G14" s="177"/>
      <c r="H14" s="178"/>
      <c r="I14" s="178"/>
    </row>
    <row r="15" spans="1:12" ht="33.75" customHeight="1" x14ac:dyDescent="0.25">
      <c r="A15" s="364" t="s">
        <v>119</v>
      </c>
      <c r="B15" s="367" t="s">
        <v>120</v>
      </c>
      <c r="C15" s="164" t="s">
        <v>134</v>
      </c>
      <c r="D15" s="164" t="s">
        <v>121</v>
      </c>
      <c r="E15" s="164" t="s">
        <v>122</v>
      </c>
      <c r="F15" s="164" t="s">
        <v>135</v>
      </c>
      <c r="G15" s="164" t="s">
        <v>124</v>
      </c>
      <c r="H15" s="367" t="s">
        <v>125</v>
      </c>
      <c r="I15" s="367" t="s">
        <v>127</v>
      </c>
      <c r="J15" s="367" t="s">
        <v>126</v>
      </c>
      <c r="K15" s="367" t="s">
        <v>128</v>
      </c>
      <c r="L15" s="359" t="s">
        <v>53</v>
      </c>
    </row>
    <row r="16" spans="1:12" x14ac:dyDescent="0.25">
      <c r="A16" s="365"/>
      <c r="B16" s="362"/>
      <c r="C16" s="165" t="s">
        <v>136</v>
      </c>
      <c r="D16" s="165" t="s">
        <v>129</v>
      </c>
      <c r="E16" s="165" t="s">
        <v>130</v>
      </c>
      <c r="F16" s="165" t="s">
        <v>130</v>
      </c>
      <c r="G16" s="165" t="s">
        <v>131</v>
      </c>
      <c r="H16" s="362"/>
      <c r="I16" s="362"/>
      <c r="J16" s="362"/>
      <c r="K16" s="362"/>
      <c r="L16" s="360"/>
    </row>
    <row r="17" spans="1:12" ht="30.75" customHeight="1" thickBot="1" x14ac:dyDescent="0.3">
      <c r="A17" s="366"/>
      <c r="B17" s="363"/>
      <c r="C17" s="166"/>
      <c r="D17" s="166" t="s">
        <v>132</v>
      </c>
      <c r="E17" s="166" t="s">
        <v>132</v>
      </c>
      <c r="F17" s="166" t="s">
        <v>132</v>
      </c>
      <c r="G17" s="166"/>
      <c r="H17" s="363"/>
      <c r="I17" s="363"/>
      <c r="J17" s="363"/>
      <c r="K17" s="363"/>
      <c r="L17" s="361"/>
    </row>
    <row r="18" spans="1:12" x14ac:dyDescent="0.25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9"/>
    </row>
    <row r="19" spans="1:12" x14ac:dyDescent="0.25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1:12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2"/>
    </row>
    <row r="21" spans="1:12" ht="13.5" thickBot="1" x14ac:dyDescent="0.3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</sheetData>
  <mergeCells count="15">
    <mergeCell ref="L15:L17"/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S15"/>
  <sheetViews>
    <sheetView workbookViewId="0">
      <selection activeCell="G30" sqref="G30"/>
    </sheetView>
  </sheetViews>
  <sheetFormatPr defaultRowHeight="15" x14ac:dyDescent="0.25"/>
  <cols>
    <col min="5" max="8" width="11.140625" customWidth="1"/>
    <col min="9" max="14" width="13.42578125" customWidth="1"/>
  </cols>
  <sheetData>
    <row r="1" spans="4:19" x14ac:dyDescent="0.25">
      <c r="E1" t="s">
        <v>205</v>
      </c>
    </row>
    <row r="2" spans="4:19" ht="15.75" thickBot="1" x14ac:dyDescent="0.3"/>
    <row r="3" spans="4:19" x14ac:dyDescent="0.25">
      <c r="D3" s="264"/>
      <c r="E3" s="265"/>
      <c r="F3" s="265"/>
      <c r="G3" s="271"/>
      <c r="H3" s="271"/>
      <c r="I3" s="254" t="s">
        <v>192</v>
      </c>
      <c r="J3" s="256"/>
      <c r="K3" s="255" t="s">
        <v>193</v>
      </c>
      <c r="L3" s="256"/>
      <c r="M3" s="254" t="s">
        <v>194</v>
      </c>
      <c r="N3" s="256"/>
    </row>
    <row r="4" spans="4:19" s="4" customFormat="1" ht="30" x14ac:dyDescent="0.25">
      <c r="D4" s="266" t="s">
        <v>185</v>
      </c>
      <c r="E4" s="248" t="s">
        <v>186</v>
      </c>
      <c r="F4" s="248" t="s">
        <v>187</v>
      </c>
      <c r="G4" s="251" t="s">
        <v>188</v>
      </c>
      <c r="H4" s="251" t="s">
        <v>189</v>
      </c>
      <c r="I4" s="257" t="s">
        <v>190</v>
      </c>
      <c r="J4" s="258" t="s">
        <v>191</v>
      </c>
      <c r="K4" s="253" t="s">
        <v>190</v>
      </c>
      <c r="L4" s="258" t="s">
        <v>191</v>
      </c>
      <c r="M4" s="257" t="s">
        <v>190</v>
      </c>
      <c r="N4" s="258" t="s">
        <v>191</v>
      </c>
    </row>
    <row r="5" spans="4:19" ht="24.75" customHeight="1" x14ac:dyDescent="0.25">
      <c r="D5" s="263" t="s">
        <v>200</v>
      </c>
      <c r="E5" s="252" t="s">
        <v>195</v>
      </c>
      <c r="F5" s="252">
        <v>230</v>
      </c>
      <c r="G5" s="249">
        <v>44083</v>
      </c>
      <c r="H5" s="274">
        <f>G5/F5</f>
        <v>191.66521739130434</v>
      </c>
      <c r="I5" s="263">
        <v>72</v>
      </c>
      <c r="J5" s="259">
        <v>13800</v>
      </c>
      <c r="K5" s="250">
        <v>77</v>
      </c>
      <c r="L5" s="259">
        <v>14758</v>
      </c>
      <c r="M5" s="263">
        <v>81</v>
      </c>
      <c r="N5" s="259">
        <v>15525</v>
      </c>
      <c r="O5">
        <f>I5+K5+M5</f>
        <v>230</v>
      </c>
      <c r="P5">
        <f>F5-O5</f>
        <v>0</v>
      </c>
      <c r="R5" s="246">
        <f>N5+L5+J5</f>
        <v>44083</v>
      </c>
      <c r="S5">
        <f>G5-R5</f>
        <v>0</v>
      </c>
    </row>
    <row r="6" spans="4:19" ht="24.75" customHeight="1" x14ac:dyDescent="0.25">
      <c r="D6" s="263" t="s">
        <v>201</v>
      </c>
      <c r="E6" s="252" t="s">
        <v>196</v>
      </c>
      <c r="F6" s="252">
        <v>48</v>
      </c>
      <c r="G6" s="249">
        <v>2395</v>
      </c>
      <c r="H6" s="274">
        <f t="shared" ref="H6:H9" si="0">G6/F6</f>
        <v>49.895833333333336</v>
      </c>
      <c r="I6" s="263">
        <f t="shared" ref="I6" si="1">F6/3</f>
        <v>16</v>
      </c>
      <c r="J6" s="259">
        <v>798</v>
      </c>
      <c r="K6" s="250">
        <v>16</v>
      </c>
      <c r="L6" s="259">
        <v>798</v>
      </c>
      <c r="M6" s="263">
        <v>16</v>
      </c>
      <c r="N6" s="259">
        <v>798</v>
      </c>
      <c r="O6">
        <f t="shared" ref="O6:O7" si="2">I6+K6+M6</f>
        <v>48</v>
      </c>
      <c r="P6">
        <f t="shared" ref="P6:P8" si="3">F6-O6</f>
        <v>0</v>
      </c>
      <c r="R6" s="246">
        <f t="shared" ref="R6:R8" si="4">N6+L6+J6</f>
        <v>2394</v>
      </c>
      <c r="S6">
        <f t="shared" ref="S6:S8" si="5">G6-R6</f>
        <v>1</v>
      </c>
    </row>
    <row r="7" spans="4:19" ht="24.75" customHeight="1" x14ac:dyDescent="0.25">
      <c r="D7" s="263" t="s">
        <v>202</v>
      </c>
      <c r="E7" s="252" t="s">
        <v>197</v>
      </c>
      <c r="F7" s="252">
        <v>15</v>
      </c>
      <c r="G7" s="249">
        <v>5358</v>
      </c>
      <c r="H7" s="274">
        <f t="shared" si="0"/>
        <v>357.2</v>
      </c>
      <c r="I7" s="263">
        <v>2</v>
      </c>
      <c r="J7" s="259">
        <v>786</v>
      </c>
      <c r="K7" s="250">
        <v>5</v>
      </c>
      <c r="L7" s="259">
        <v>1872</v>
      </c>
      <c r="M7" s="263">
        <v>8</v>
      </c>
      <c r="N7" s="259">
        <v>2702</v>
      </c>
      <c r="O7">
        <f t="shared" si="2"/>
        <v>15</v>
      </c>
      <c r="P7">
        <f t="shared" si="3"/>
        <v>0</v>
      </c>
      <c r="R7" s="246">
        <f t="shared" si="4"/>
        <v>5360</v>
      </c>
      <c r="S7">
        <f t="shared" si="5"/>
        <v>-2</v>
      </c>
    </row>
    <row r="8" spans="4:19" ht="24.75" customHeight="1" x14ac:dyDescent="0.25">
      <c r="D8" s="263" t="s">
        <v>203</v>
      </c>
      <c r="E8" s="252" t="s">
        <v>198</v>
      </c>
      <c r="F8" s="252">
        <v>293</v>
      </c>
      <c r="G8" s="249">
        <v>1724</v>
      </c>
      <c r="H8" s="274">
        <f t="shared" si="0"/>
        <v>5.8839590443686003</v>
      </c>
      <c r="I8" s="263">
        <f>SUM(I5:I7)</f>
        <v>90</v>
      </c>
      <c r="J8" s="259">
        <v>530</v>
      </c>
      <c r="K8" s="250">
        <f>SUM(K5:K7)</f>
        <v>98</v>
      </c>
      <c r="L8" s="259">
        <v>577</v>
      </c>
      <c r="M8" s="263">
        <f>SUM(M5:M7)</f>
        <v>105</v>
      </c>
      <c r="N8" s="259">
        <v>617</v>
      </c>
      <c r="O8">
        <f>SUM(O5:O7)</f>
        <v>293</v>
      </c>
      <c r="P8">
        <f t="shared" si="3"/>
        <v>0</v>
      </c>
      <c r="R8" s="246">
        <f t="shared" si="4"/>
        <v>1724</v>
      </c>
      <c r="S8">
        <f t="shared" si="5"/>
        <v>0</v>
      </c>
    </row>
    <row r="9" spans="4:19" ht="24.75" customHeight="1" x14ac:dyDescent="0.25">
      <c r="D9" s="267" t="s">
        <v>204</v>
      </c>
      <c r="E9" s="247" t="s">
        <v>199</v>
      </c>
      <c r="F9" s="247">
        <v>1</v>
      </c>
      <c r="G9" s="249">
        <v>10000</v>
      </c>
      <c r="H9" s="274">
        <f t="shared" si="0"/>
        <v>10000</v>
      </c>
      <c r="I9" s="263"/>
      <c r="J9" s="260">
        <v>10000</v>
      </c>
      <c r="K9" s="250"/>
      <c r="L9" s="260"/>
      <c r="M9" s="263"/>
      <c r="N9" s="260"/>
    </row>
    <row r="10" spans="4:19" ht="24.75" customHeight="1" thickBot="1" x14ac:dyDescent="0.3">
      <c r="D10" s="268"/>
      <c r="E10" s="269" t="s">
        <v>152</v>
      </c>
      <c r="F10" s="270"/>
      <c r="G10" s="272">
        <f>SUM(G5:G9)</f>
        <v>63560</v>
      </c>
      <c r="H10" s="275">
        <f t="shared" ref="H10:N10" si="6">SUM(H5:H9)</f>
        <v>10604.645009769007</v>
      </c>
      <c r="I10" s="261">
        <f t="shared" si="6"/>
        <v>180</v>
      </c>
      <c r="J10" s="262">
        <f t="shared" si="6"/>
        <v>25914</v>
      </c>
      <c r="K10" s="273">
        <f t="shared" si="6"/>
        <v>196</v>
      </c>
      <c r="L10" s="262">
        <f t="shared" si="6"/>
        <v>18005</v>
      </c>
      <c r="M10" s="261">
        <f t="shared" si="6"/>
        <v>210</v>
      </c>
      <c r="N10" s="262">
        <f t="shared" si="6"/>
        <v>19642</v>
      </c>
    </row>
    <row r="12" spans="4:19" x14ac:dyDescent="0.25">
      <c r="J12">
        <v>25914</v>
      </c>
      <c r="L12">
        <v>18005</v>
      </c>
      <c r="N12">
        <v>19642</v>
      </c>
      <c r="P12">
        <f>J12+L12+N12</f>
        <v>63561</v>
      </c>
    </row>
    <row r="15" spans="4:19" x14ac:dyDescent="0.25">
      <c r="J15" s="246">
        <f>J12-J10</f>
        <v>0</v>
      </c>
      <c r="K15" s="246"/>
      <c r="L15" s="246">
        <f t="shared" ref="L15:N15" si="7">L12-L10</f>
        <v>0</v>
      </c>
      <c r="M15" s="246"/>
      <c r="N15" s="246">
        <f t="shared" si="7"/>
        <v>0</v>
      </c>
      <c r="P15">
        <f>G10-P12</f>
        <v>-1</v>
      </c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planifikimi per katermujor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2019-05-27T06:47:41Z</dcterms:modified>
</cp:coreProperties>
</file>