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25" windowWidth="15480" windowHeight="594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Dhjetor_Ar_TOT_Lek">'[35]2003'!#REF!</definedName>
    <definedName name="Dhjetor_Ar_TOT_Valute">'[35]2003'!#REF!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LLF">'[11]Q3'!$E$10:$AH$10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3'!$A$1:$S$35</definedName>
    <definedName name="_xlnm.Print_Area" localSheetId="3">'Aneksi nr. 4'!$A$1:$J$36</definedName>
    <definedName name="_xlnm.Print_Area" localSheetId="4">'Aneksi nr. 5'!$A$1:$L$32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<sst xmlns="http://schemas.openxmlformats.org/spreadsheetml/2006/main" count="432" uniqueCount="288">
  <si>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</si>
  <si>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</si>
  <si>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</si>
  <si>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</si>
  <si>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</si>
  <si>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</si>
  <si>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</si>
  <si>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</si>
  <si>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</si>
  <si>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</si>
  <si>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</si>
  <si>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</si>
  <si>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</si>
  <si>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</si>
  <si>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</si>
  <si>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</si>
  <si>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</si>
  <si>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</si>
  <si>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</si>
  <si>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</si>
  <si>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</si>
  <si>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</si>
  <si>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</si>
  <si>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</si>
  <si>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</si>
  <si>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</si>
  <si>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</si>
  <si>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</si>
  <si>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</si>
  <si>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</si>
  <si>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</si>
  <si>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</si>
  <si>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</si>
  <si>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</si>
  <si>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</si>
  <si>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</si>
  <si>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</si>
  <si>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</si>
  <si>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</si>
  <si>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</si>
  <si>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</si>
  <si>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</si>
  <si>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</si>
  <si>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</si>
  <si>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</si>
  <si>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</si>
  <si>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</si>
  <si>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</si>
  <si>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</si>
  <si>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</si>
  <si>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</si>
  <si>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</si>
  <si>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</si>
  <si>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</si>
  <si>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</si>
  <si>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</si>
  <si>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</si>
  <si>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</si>
  <si>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</si>
  <si>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</si>
  <si>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</si>
  <si>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</si>
  <si>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</si>
  <si>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</si>
  <si>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</si>
  <si>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</si>
  <si>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</si>
  <si>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</si>
  <si>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</si>
  <si>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</si>
  <si>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</si>
  <si>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</si>
  <si>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</si>
  <si>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</si>
  <si>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</si>
  <si>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</si>
  <si>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</si>
  <si>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</si>
  <si>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</si>
  <si>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</si>
  <si>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</si>
  <si>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</si>
  <si>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</si>
  <si>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</si>
  <si>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</si>
  <si>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</si>
  <si>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</si>
  <si>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</si>
  <si>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</si>
  <si>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</si>
  <si>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</si>
  <si>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</si>
  <si>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</si>
  <si>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</si>
  <si>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</si>
  <si>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</si>
  <si>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</si>
  <si>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</si>
  <si>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</si>
  <si>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</si>
  <si>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</si>
  <si>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</si>
  <si>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</si>
  <si>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</si>
  <si>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Sistemi i Burgjeve</t>
  </si>
  <si>
    <t>03440</t>
  </si>
  <si>
    <t>1014</t>
  </si>
  <si>
    <t>.03440</t>
  </si>
  <si>
    <t>Të dënuar të trajtuar me shërbim shëndetsor</t>
  </si>
  <si>
    <t>Nr. të trajtuar të sëmurë /muaj</t>
  </si>
  <si>
    <t>Trajtimi i te denuarve te mitur ne ambjente te pershtatshme te vuajtjes se denimit</t>
  </si>
  <si>
    <t>Nr.te mitur  të trajtuar të  /muaj</t>
  </si>
  <si>
    <t>Trajtimi i te denuarve femra me kushte te vecanta ne ambjentet e vuajtjes se denimit</t>
  </si>
  <si>
    <t>Nr.denuara femra  të trajtuar në /muaj</t>
  </si>
  <si>
    <t>Nr.programesh ne vit</t>
  </si>
  <si>
    <t>Nr.institucioni</t>
  </si>
  <si>
    <t xml:space="preserve">Blerje  Mjete transporti per Sistemin e Burgjeve </t>
  </si>
  <si>
    <t>Nr.automjetesh</t>
  </si>
  <si>
    <t>IPA</t>
  </si>
  <si>
    <t>Shenim : Te dhenat jane sipas sektorit te projekteve prane Ministrise se Drejtesise</t>
  </si>
  <si>
    <t>GM14022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</si>
  <si>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</si>
  <si>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 xml:space="preserve">Objektivi 1 </t>
  </si>
  <si>
    <t xml:space="preserve">FH </t>
  </si>
  <si>
    <t>ok</t>
  </si>
  <si>
    <t>Nr.sistemesh</t>
  </si>
  <si>
    <t>Buxheti 2018</t>
  </si>
  <si>
    <t>Plani i buxhetit viti 2018</t>
  </si>
  <si>
    <t>REALIZIMI për periudhën e raportimit 4-mujore/vjetore)</t>
  </si>
  <si>
    <t>M140023</t>
  </si>
  <si>
    <t>M140299</t>
  </si>
  <si>
    <t>M 140324</t>
  </si>
  <si>
    <t>Rikonstruksioni i ambjenteve te zyrave ne D.P.Burgjeve</t>
  </si>
  <si>
    <t>M 140325</t>
  </si>
  <si>
    <t>sistemi i burgjeve</t>
  </si>
  <si>
    <t>AKSHI</t>
  </si>
  <si>
    <t>Emri  Agim Ismaili</t>
  </si>
  <si>
    <t>Emri Agim Ismaili</t>
  </si>
  <si>
    <t>Agim Ismaili</t>
  </si>
  <si>
    <r>
      <rPr>
        <b/>
        <sz val="14"/>
        <rFont val="Calibri"/>
        <family val="2"/>
      </rPr>
      <t>*</t>
    </r>
    <r>
      <rPr>
        <b/>
        <sz val="12"/>
        <rFont val="Calibri"/>
        <family val="2"/>
      </rPr>
      <t>Objektivat e politikës*:</t>
    </r>
  </si>
  <si>
    <t>s'ka</t>
  </si>
  <si>
    <t>Shtuar 5%</t>
  </si>
  <si>
    <t>limiti 4 mujori i I</t>
  </si>
  <si>
    <t>gjthsej</t>
  </si>
  <si>
    <t>gra</t>
  </si>
  <si>
    <t>te mitur</t>
  </si>
  <si>
    <t>burra</t>
  </si>
  <si>
    <t>Blerje automjete transporti per sistemin e burgjeve</t>
  </si>
  <si>
    <t>Krijimi  i sistemit Upgrade per zyren e gjendjes gjyqesore (vertetim i Gjendjes Gjyqesore) kontrate 3 vjecare (2018-2020)</t>
  </si>
  <si>
    <t>M 140348</t>
  </si>
  <si>
    <t>Procedura është në proces tenderimi për këtë projekt</t>
  </si>
  <si>
    <t>Objektivi 1</t>
  </si>
  <si>
    <t>Nr.pajisjesh te ndryshme</t>
  </si>
  <si>
    <t>1.1). Sigurimi i standarteve te sherbimit te ekzekutimit te veprave penale</t>
  </si>
  <si>
    <t xml:space="preserve">Objektivi 2 </t>
  </si>
  <si>
    <t>Reintegrimi I te denuarve,zhvillimi I programeve per rehalibitimin ne shoqeri te te paraburgosurve/denuarve ne perputhje me standartet europiane</t>
  </si>
  <si>
    <t>Te burgusor te integruar burra</t>
  </si>
  <si>
    <t>Te burgusor te integruara gra</t>
  </si>
  <si>
    <t>Te burgusor te integruara te mitur</t>
  </si>
  <si>
    <t>Administrata funksionale ne funksion te te denuarve dhe te paraburgosurve</t>
  </si>
  <si>
    <t>Nr. i punonjesve /muaj</t>
  </si>
  <si>
    <t>Te denuar burra te  trajtuar ne IEVP</t>
  </si>
  <si>
    <t>Nr. i te burgusurve</t>
  </si>
  <si>
    <t>1.2)Përmirësimi i infrastrukturës dhe elementeve të sigurisë për trajtimin e të dënuarve dhe të paraburgosurve sipas standarteve të përafruara me standartet e BE-s</t>
  </si>
  <si>
    <t xml:space="preserve">1.3)Shpenzimet administrative kapitale. Permiresimi I sherbimeve mbeshtetese nepermjet zevendesimit te pajisjeve te ndryshme te amortizuara </t>
  </si>
  <si>
    <t>Sip. per meter/katror</t>
  </si>
  <si>
    <t>Lezha</t>
  </si>
  <si>
    <t>furnizimi me uje</t>
  </si>
  <si>
    <t>D.P.Burgjeve</t>
  </si>
  <si>
    <t>korce +sarande</t>
  </si>
  <si>
    <r>
      <rPr>
        <b/>
        <i/>
        <sz val="9"/>
        <rFont val="Arial"/>
        <family val="2"/>
      </rPr>
      <t>Produkti "2"</t>
    </r>
    <r>
      <rPr>
        <i/>
        <sz val="9"/>
        <rFont val="Arial"/>
        <family val="2"/>
      </rPr>
      <t xml:space="preserve"> Ky projekti eshte  ne proces tenderimi ek Njesia e Perqendruar MB</t>
    </r>
  </si>
  <si>
    <t xml:space="preserve">Qellimi </t>
  </si>
  <si>
    <t xml:space="preserve">Për një sistem burgjesh që garanton të drejtat dhe liritë themelore të personave me liri të kufizuar në sistemin e burgjeve dhe siguron ri-integrimin e tyre në shoqëri </t>
  </si>
  <si>
    <r>
      <rPr>
        <b/>
        <i/>
        <sz val="9"/>
        <rFont val="Arial"/>
        <family val="2"/>
      </rPr>
      <t>Produkti "1"</t>
    </r>
    <r>
      <rPr>
        <i/>
        <sz val="9"/>
        <rFont val="Arial"/>
        <family val="2"/>
      </rPr>
      <t xml:space="preserve">  realizuar projekti ne masen .0% eshte ne proces tenderimi per projektet e planifikuara</t>
    </r>
  </si>
  <si>
    <t>Sip.meter/katror</t>
  </si>
  <si>
    <t>Permiresimi i infrastruktures ndertimorene 8 ievp</t>
  </si>
  <si>
    <t>Rikonstruksion  ne godinen Nr.4 e 5 ne  IEVP Lezhe, Pershtatja per spital</t>
  </si>
  <si>
    <t>Permiresimi i infrastruktures se  sistemit te furnizimit me uje ne ievp</t>
  </si>
  <si>
    <t>Rikunstruksioni i Zyrave te D.P.burgjeve dhe qendres se trajnimit</t>
  </si>
  <si>
    <t>Eshte ne proces tenderimi</t>
  </si>
  <si>
    <t>Nr.pajisjesh</t>
  </si>
  <si>
    <t>Sistemi Informatizimi sistemi Upgrade,sistemi i kartelave  të dënuarve  per ruajtjen e te dhenave ne SB dhe sistemi i nderlidhjes ne IEVP 313</t>
  </si>
  <si>
    <t>Blerje Pajisje sigurie, monitorimi,logjistike ,shendetesore,mobilimi  per Sistemin e Burgjeve</t>
  </si>
  <si>
    <t>vjetore  rishikuar</t>
  </si>
  <si>
    <t>Administrata funksionale</t>
  </si>
  <si>
    <t xml:space="preserve">Të dënuar  burra të trajtuar </t>
  </si>
  <si>
    <t xml:space="preserve">Të burgosurave gra të trajtuara </t>
  </si>
  <si>
    <t xml:space="preserve">Të burgosur te mitur  të trajtuar </t>
  </si>
  <si>
    <t>Të burgosur të trajtuar me sherbim shendetesor</t>
  </si>
  <si>
    <t>F</t>
  </si>
  <si>
    <t>G</t>
  </si>
  <si>
    <t>M</t>
  </si>
  <si>
    <t>N</t>
  </si>
  <si>
    <t>O</t>
  </si>
  <si>
    <t>P</t>
  </si>
  <si>
    <t>R</t>
  </si>
  <si>
    <t>J</t>
  </si>
  <si>
    <t>1.4) Sisteme informatizimi per sistemin e burgjeve</t>
  </si>
  <si>
    <t>H</t>
  </si>
  <si>
    <t>Q</t>
  </si>
  <si>
    <t>0</t>
  </si>
  <si>
    <t>Të burgosur të integruar burra</t>
  </si>
  <si>
    <t>Të burgosur të integruara gra</t>
  </si>
  <si>
    <t>Të burgosur të integruar të mitur</t>
  </si>
  <si>
    <t>Nr. te denuar te integruar burra</t>
  </si>
  <si>
    <t>Nr. te denuar te integruara gra</t>
  </si>
  <si>
    <t>Nr. te denuar te integruara te mitur</t>
  </si>
  <si>
    <t>Nr.automjet.</t>
  </si>
  <si>
    <t>vjetor</t>
  </si>
  <si>
    <t>buxheti i planif ne shkoder</t>
  </si>
  <si>
    <t>,,</t>
  </si>
  <si>
    <t>sipas statistikave</t>
  </si>
  <si>
    <t>Gentian Deva</t>
  </si>
  <si>
    <t>Data 15.05.2020</t>
  </si>
  <si>
    <t>i
vitit paraardhes
Viti 2019</t>
  </si>
  <si>
    <t>Viti 2020</t>
  </si>
  <si>
    <t>Plan Fillestar Viti 2020</t>
  </si>
  <si>
    <t>Plan i Rishikuar Viti 2020</t>
  </si>
  <si>
    <t>i vitit paraardhes
Viti 2019</t>
  </si>
  <si>
    <t>Plan                   Viti 2020</t>
  </si>
  <si>
    <t>sistem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</si>
  <si>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2019)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</si>
  <si>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2019</t>
    </r>
  </si>
  <si>
    <t>Kosto per Njesi (viti 2019)</t>
  </si>
  <si>
    <t>S</t>
  </si>
  <si>
    <t xml:space="preserve">TVSH detyrim doganor </t>
  </si>
  <si>
    <t>Nr. Objekti</t>
  </si>
  <si>
    <r>
      <t xml:space="preserve">Niveli faktik i  vitit </t>
    </r>
    <r>
      <rPr>
        <b/>
        <u val="single"/>
        <sz val="10"/>
        <color indexed="60"/>
        <rFont val="Calibri"/>
        <family val="2"/>
      </rPr>
      <t>2019</t>
    </r>
  </si>
  <si>
    <r>
      <t xml:space="preserve">Niveli i planifikuar ne vitin </t>
    </r>
    <r>
      <rPr>
        <b/>
        <u val="single"/>
        <sz val="10"/>
        <color indexed="60"/>
        <rFont val="Calibri"/>
        <family val="2"/>
      </rPr>
      <t>2020</t>
    </r>
  </si>
  <si>
    <r>
      <t xml:space="preserve">Niveli i rishikuar ne vitin </t>
    </r>
    <r>
      <rPr>
        <b/>
        <u val="single"/>
        <sz val="10"/>
        <color indexed="60"/>
        <rFont val="Calibri"/>
        <family val="2"/>
      </rPr>
      <t>2020</t>
    </r>
  </si>
  <si>
    <r>
      <t xml:space="preserve">Niveli faktik ne fund te katermujorit te I  </t>
    </r>
    <r>
      <rPr>
        <b/>
        <u val="single"/>
        <sz val="10"/>
        <color indexed="60"/>
        <rFont val="Calibri"/>
        <family val="2"/>
      </rPr>
      <t>2020</t>
    </r>
  </si>
  <si>
    <t>Periudha e Raportimit:  viti 2020</t>
  </si>
  <si>
    <t>s</t>
  </si>
  <si>
    <t>Buxheti 2020</t>
  </si>
  <si>
    <t>Plani i buxhetit të rishikuar viti 2020</t>
  </si>
  <si>
    <t>Blerje pajisje sigurie, logjistike e shendetesie per sistemin e burgjeve+shkbb</t>
  </si>
  <si>
    <t>Likujduar plotësisht vlera e tenderuar për blerje pajisje për 2019 sipas kontrates,vlera e mbetur eshte ne proces tenderimi per pajisjet e shendetesise dhe te shkbb</t>
  </si>
  <si>
    <t>Likujduar plotesisht  vlera për shërbimin e realizuar nga Operatori sipas kontrates me Nr. 6587, datë 21,11,2018 të nënshkruar nga AKSH,sipas kushteve te kontrates.</t>
  </si>
  <si>
    <t xml:space="preserve">Rikonstruksioni i godines nr.4 dhe godinen nr.5 te vuajtjes se denimit në IEVP Lezhë, vazhdim I investimit dhe mobilimi </t>
  </si>
  <si>
    <t>Vlera është në proces tenderimi për projektet e planifikuara për vitin 2020</t>
  </si>
  <si>
    <t>Permiresimi i infrastruktures ndertimore ne IEVP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</si>
  <si>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2020)</t>
    </r>
  </si>
  <si>
    <t>Sasia e ( 12 mujorit vitit 2020)</t>
  </si>
  <si>
    <t>Shpenzimet 
(sipas planit 12 mujor te vitit 2020)</t>
  </si>
  <si>
    <t>Kosto per Njesi 
(sipas planit te  vitit 2020)</t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</si>
  <si>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4 mujorit te I 2020)</t>
    </r>
  </si>
  <si>
    <t>Ne fillim te vitit numri faktik i punonjesve ishte 4.367 veta, ndersa ne 4 mujorin e I te vitit 2020 numri i punonjesve faktike eshte 4264 nga 4553 te planifikuar,</t>
  </si>
  <si>
    <t>Numri i të dënurve të mitur është ulur per 4 mujorin e pare 2020 për shkak të daljeve nga  institucionet e të miturve, sipas Vendimeve te gjykatave.</t>
  </si>
  <si>
    <t>Çdo muaj janë trajtuar të dënuarit që kanë mjekim të vazhdueshëm sipas vendimieve te gjykatave  dhe raste të tjera me probleme te shendetit mendor.</t>
  </si>
  <si>
    <t>Rezulton një ulje  e Nr. të të dënuarve femra si rezultat i daljeve, dhe amnisteisë gjate 4 mujorit te parë të vitit. 2020</t>
  </si>
  <si>
    <t>Likujduar sasia e levruar te  pajisjeve  te kontraktuara sipas  planifikimit, pjesa tjeter eshte ne prokurim</t>
  </si>
  <si>
    <t>Per kete projekt jemi ne fazen e nenshkrimit te kontrates per 5 automjete dhe autoburgje,pjesa tjeter është ne proces tenderimi   tek MB,njesia e perqendruar</t>
  </si>
  <si>
    <t>Ne pritje te marrjesnë dorëzim të investimit për këtë projekt,kontratee tenderuar ne Ministri te Drejtesise</t>
  </si>
  <si>
    <t>Projekt I viti 2019 perunduar</t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</si>
  <si>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4 mujorit te I 2020)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</si>
  <si>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 4 mujorit te I vitit </t>
    </r>
    <r>
      <rPr>
        <b/>
        <sz val="8"/>
        <rFont val="Arial"/>
        <family val="2"/>
      </rPr>
      <t>2020)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</si>
  <si>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f4 mujorin e I te vitit </t>
    </r>
    <r>
      <rPr>
        <b/>
        <sz val="8"/>
        <rFont val="Arial"/>
        <family val="2"/>
      </rPr>
      <t>2020)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</si>
  <si>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 mujorit te I te vitit </t>
    </r>
    <r>
      <rPr>
        <b/>
        <sz val="8"/>
        <rFont val="Arial"/>
        <family val="2"/>
      </rPr>
      <t>2020)</t>
    </r>
  </si>
  <si>
    <t>Perfundura investimi 2019</t>
  </si>
  <si>
    <t>Permiresimi i infrastruktures ndertimore ne ievp</t>
  </si>
  <si>
    <t>Perfunduar  ky projekt ne 2019</t>
  </si>
  <si>
    <t>600+601</t>
  </si>
  <si>
    <t>plani</t>
  </si>
  <si>
    <t>Rezulton një rritje e Nr. të të dënuarve burra  si rezultat i hyrjeve  gjate 4 mujorit te parë të vitit. 2020</t>
  </si>
  <si>
    <r>
      <rPr>
        <i/>
        <sz val="10"/>
        <rFont val="Arial"/>
        <family val="2"/>
      </rPr>
      <t>Produkti "A"</t>
    </r>
    <r>
      <rPr>
        <sz val="10"/>
        <rFont val="Arial"/>
        <family val="2"/>
      </rPr>
      <t xml:space="preserve"> eshte realizuar ne masen .94%.Puna   e Administrata dhe trupes policore  ka vazhduar normalisht, megjithese ka patur mungesa ne organike ne Sistemin e Burgjeve si 4 mujor</t>
    </r>
  </si>
  <si>
    <r>
      <rPr>
        <b/>
        <i/>
        <sz val="10"/>
        <rFont val="Arial"/>
        <family val="2"/>
      </rPr>
      <t>Produkti "B"</t>
    </r>
    <r>
      <rPr>
        <i/>
        <sz val="10"/>
        <rFont val="Arial"/>
        <family val="2"/>
      </rPr>
      <t>eshte realizuar ne masen .98%.      Çdo muaj janë trajtuar të dënuarit burra 
sipas kategorise dhe akomodimit te te denuarve /  paraburgimeve.</t>
    </r>
  </si>
  <si>
    <r>
      <rPr>
        <b/>
        <i/>
        <sz val="10"/>
        <rFont val="Arial"/>
        <family val="2"/>
      </rPr>
      <t>Produkti"C"</t>
    </r>
    <r>
      <rPr>
        <i/>
        <sz val="10"/>
        <rFont val="Arial"/>
        <family val="2"/>
      </rPr>
      <t xml:space="preserve"> eshte realizuar ne masen 82%.Ne realizimin e ketij treguesi objektivi rezulton nje ulje e Nr. të të dënuarave   si rezultat i hyrjeve/daljeve (burgosur/paraburgosur) sipas vendimeve te gjykates gjate ketij 4 mujori</t>
    </r>
  </si>
  <si>
    <r>
      <rPr>
        <b/>
        <i/>
        <sz val="10"/>
        <rFont val="Arial"/>
        <family val="2"/>
      </rPr>
      <t xml:space="preserve">Produkti "D" </t>
    </r>
    <r>
      <rPr>
        <sz val="10"/>
        <rFont val="Arial"/>
        <family val="2"/>
      </rPr>
      <t>eshte realizuar ne masen .71% me sa ishte planifikuar.Realizimi i ketij produkti eshte ne varesisi te hyrje daljeve tete denuarve/parab te mitur</t>
    </r>
  </si>
  <si>
    <r>
      <rPr>
        <b/>
        <i/>
        <sz val="10"/>
        <rFont val="Arial"/>
        <family val="2"/>
      </rPr>
      <t>Produkti "E"</t>
    </r>
    <r>
      <rPr>
        <i/>
        <sz val="10"/>
        <rFont val="Arial"/>
        <family val="2"/>
      </rPr>
      <t>eshte realizuar ne masen .99%.
Çdo muaj janë trajtuar të dënuarit që kanë mjekim të vazhdueshëm dhe raste të tjera të përkohshme, Per 4 mujorin janë trajtuar 268 veta me vendin gjykate djhe 324veta me probleme te shendetit mendor</t>
    </r>
  </si>
  <si>
    <r>
      <rPr>
        <b/>
        <i/>
        <sz val="9"/>
        <rFont val="Arial"/>
        <family val="2"/>
      </rPr>
      <t>Produkti "3"</t>
    </r>
    <r>
      <rPr>
        <i/>
        <sz val="9"/>
        <rFont val="Arial"/>
        <family val="2"/>
      </rPr>
      <t xml:space="preserve">  eshte realizuar ne masen 0 %.Projekti eshte ne fazen e realizimit te proceduarave te tenderimt</t>
    </r>
  </si>
  <si>
    <r>
      <rPr>
        <b/>
        <i/>
        <sz val="9"/>
        <rFont val="Arial"/>
        <family val="2"/>
      </rPr>
      <t>Produkti "2"</t>
    </r>
    <r>
      <rPr>
        <i/>
        <sz val="9"/>
        <rFont val="Arial"/>
        <family val="2"/>
      </rPr>
      <t xml:space="preserve">  Ky projektet  ka perfunduar 2019</t>
    </r>
  </si>
  <si>
    <r>
      <rPr>
        <b/>
        <i/>
        <sz val="9"/>
        <rFont val="Arial"/>
        <family val="2"/>
      </rPr>
      <t>Produkti "4"</t>
    </r>
    <r>
      <rPr>
        <i/>
        <sz val="9"/>
        <rFont val="Arial"/>
        <family val="2"/>
      </rPr>
      <t xml:space="preserve">  Ky projektet  ka perfunduar 2019</t>
    </r>
  </si>
  <si>
    <r>
      <rPr>
        <b/>
        <i/>
        <sz val="9"/>
        <rFont val="Arial"/>
        <family val="2"/>
      </rPr>
      <t>Produkti "5"</t>
    </r>
    <r>
      <rPr>
        <i/>
        <sz val="9"/>
        <rFont val="Arial"/>
        <family val="2"/>
      </rPr>
      <t xml:space="preserve">  per vitin 2020 ky projektin ka perfunduar dhe eshte ne pritje te kolaudimit,eshte projekt ne vazhdim</t>
    </r>
  </si>
  <si>
    <t>tvsh e automjeteve</t>
  </si>
  <si>
    <r>
      <rPr>
        <b/>
        <i/>
        <sz val="9"/>
        <rFont val="Arial"/>
        <family val="2"/>
      </rPr>
      <t>Produkti "8"</t>
    </r>
    <r>
      <rPr>
        <i/>
        <sz val="9"/>
        <rFont val="Arial"/>
        <family val="2"/>
      </rPr>
      <t xml:space="preserve">  Ky  projektet  ka perfunduar 2019</t>
    </r>
  </si>
  <si>
    <r>
      <rPr>
        <b/>
        <i/>
        <sz val="9"/>
        <rFont val="Arial"/>
        <family val="2"/>
      </rPr>
      <t>Produkti "1"</t>
    </r>
    <r>
      <rPr>
        <i/>
        <sz val="9"/>
        <rFont val="Arial"/>
        <family val="2"/>
      </rPr>
      <t xml:space="preserve"> eshte realizuar  projekti ne masen .89,1%. Për vitin 2020 per pajisjet e sigurise  dhe logjistikes te planifikuar per detyrimet kontraktuale  te mbartura nga 2019 (kontrata 4 vjecare 2017-2020).eshte likujduar plotesisht sipas vleres se tenderuar dhe levrimit te  paisje te policiesë, Pajisjet e shëndetësisë  jane ne proces tenderimi. </t>
    </r>
  </si>
  <si>
    <r>
      <rPr>
        <b/>
        <i/>
        <sz val="9"/>
        <rFont val="Arial"/>
        <family val="2"/>
      </rPr>
      <t xml:space="preserve">Produkti "1" eshte realizuar  projekti ne masen .100% Projekti  </t>
    </r>
    <r>
      <rPr>
        <i/>
        <sz val="9"/>
        <rFont val="Arial"/>
        <family val="2"/>
      </rPr>
      <t>vertetimi i gjendjes gjyqesore , I cili ka perfunduar plotesisht</t>
    </r>
  </si>
  <si>
    <t>V.GJ,GJ</t>
  </si>
  <si>
    <t xml:space="preserve">Produkti "A" eshte realizuar ne masen 0%.Nuk ka informacion per punesim e te denuarve te liruar burra per 4 mujorin. Numri i te liruarve eshte 1418 veta   </t>
  </si>
  <si>
    <t xml:space="preserve">Produkti "B" eshte realizuar ne masen 0%. Nuk ka të dhëna per grate e liruara per 4 mujorin e I që të jenë të punesuara. Numri i te liruarve gra eshte 50 veta  </t>
  </si>
  <si>
    <t>Produkti "C" eshte realizuar ne masen .0%.KNuk ka të dhëna per te miturit e liruar. Numri I te l të liruar ne eshte 12 veta per 4 mujorin e I 2020</t>
  </si>
  <si>
    <t>Vlera është në proces per tu kolauduar  për projektet e planifikuara për vitin 2020, Ky projek eshteprokuruar nga MD</t>
  </si>
  <si>
    <t>buxheti i planif ne kavaja</t>
  </si>
  <si>
    <t>buxheti i planif ne 325</t>
  </si>
  <si>
    <t>blerta</t>
  </si>
  <si>
    <t>Eshte e likujduar  vlera e projektit te Vertetimit te Gjendjes Gjyqesore per kontraten ne vazhdim  te  investimit perfundimtar 2018-2019</t>
  </si>
  <si>
    <t>Vlera është në proces tenderimi tek Njesia e Perqendruar për blerjen e automjeteve</t>
  </si>
  <si>
    <t xml:space="preserve">Nuk ka te dhena te raportuara per 4 mujorin nga institucionet perkatese </t>
  </si>
</sst>
</file>

<file path=xl/styles.xml><?xml version="1.0" encoding="utf-8"?>
<styleSheet xmlns="http://schemas.openxmlformats.org/spreadsheetml/2006/main">
  <numFmts count="55">
    <numFmt numFmtId="5" formatCode="#,##0&quot;Lekë&quot;;\-#,##0&quot;Lekë&quot;"/>
    <numFmt numFmtId="6" formatCode="#,##0&quot;Lekë&quot;;[Red]\-#,##0&quot;Lekë&quot;"/>
    <numFmt numFmtId="7" formatCode="#,##0.00&quot;Lekë&quot;;\-#,##0.00&quot;Lekë&quot;"/>
    <numFmt numFmtId="8" formatCode="#,##0.00&quot;Lekë&quot;;[Red]\-#,##0.00&quot;Lekë&quot;"/>
    <numFmt numFmtId="42" formatCode="_-* #,##0&quot;Lekë&quot;_-;\-* #,##0&quot;Lekë&quot;_-;_-* &quot;-&quot;&quot;Lekë&quot;_-;_-@_-"/>
    <numFmt numFmtId="41" formatCode="_-* #,##0_L_e_k_ë_-;\-* #,##0_L_e_k_ë_-;_-* &quot;-&quot;_L_e_k_ë_-;_-@_-"/>
    <numFmt numFmtId="44" formatCode="_-* #,##0.00&quot;Lekë&quot;_-;\-* #,##0.00&quot;Lekë&quot;_-;_-* &quot;-&quot;??&quot;Lekë&quot;_-;_-@_-"/>
    <numFmt numFmtId="43" formatCode="_-* #,##0.00_L_e_k_ë_-;\-* #,##0.00_L_e_k_ë_-;_-* &quot;-&quot;??_L_e_k_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Lek&quot;_-;\-* #,##0&quot;Lek&quot;_-;_-* &quot;-&quot;&quot;Lek&quot;_-;_-@_-"/>
    <numFmt numFmtId="173" formatCode="_-* #,##0_L_e_k_-;\-* #,##0_L_e_k_-;_-* &quot;-&quot;_L_e_k_-;_-@_-"/>
    <numFmt numFmtId="174" formatCode="_-* #,##0.00&quot;Lek&quot;_-;\-* #,##0.00&quot;Lek&quot;_-;_-* &quot;-&quot;??&quot;Lek&quot;_-;_-@_-"/>
    <numFmt numFmtId="175" formatCode="_-* #,##0.00_L_e_k_-;\-* #,##0.00_L_e_k_-;_-* &quot;-&quot;??_L_e_k_-;_-@_-"/>
    <numFmt numFmtId="176" formatCode="#,##0.0"/>
    <numFmt numFmtId="177" formatCode="_-* #,##0_-;\-* #,##0_-;_-* &quot;-&quot;_-;_-@_-"/>
    <numFmt numFmtId="178" formatCode="_-* #,##0.00_-;\-* #,##0.00_-;_-* &quot;-&quot;??_-;_-@_-"/>
    <numFmt numFmtId="179" formatCode="0.0%"/>
    <numFmt numFmtId="180" formatCode="0.0"/>
    <numFmt numFmtId="181" formatCode="#,##0.0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_([$€]* #,##0.00_);_([$€]* \(#,##0.00\);_([$€]* &quot;-&quot;??_);_(@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General\ \ \ \ \ \ "/>
    <numFmt numFmtId="193" formatCode="0.0\ \ \ \ \ \ \ \ "/>
    <numFmt numFmtId="194" formatCode="mmmm\ yyyy"/>
    <numFmt numFmtId="195" formatCode="#,##0\ &quot;Kč&quot;;\-#,##0\ &quot;Kč&quot;"/>
    <numFmt numFmtId="196" formatCode="#,##0.0____"/>
    <numFmt numFmtId="197" formatCode="\$#,##0.00\ ;\(\$#,##0.00\)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_-* #,##0_L_e_k_-;\-* #,##0_L_e_k_-;_-* &quot;-&quot;??_L_e_k_-;_-@_-"/>
    <numFmt numFmtId="201" formatCode="_-* #,##0.0_L_e_k_-;\-* #,##0.0_L_e_k_-;_-* &quot;-&quot;??_L_e_k_-;_-@_-"/>
    <numFmt numFmtId="202" formatCode="0.000%"/>
    <numFmt numFmtId="203" formatCode="_(* #,##0_);_(* \(#,##0\);_(* &quot;-&quot;??_);_(@_)"/>
    <numFmt numFmtId="204" formatCode="_-* #,##0.00\ [$Lekë-41C]_-;\-* #,##0.00\ [$Lekë-41C]_-;_-* &quot;-&quot;??\ [$Lekë-41C]_-;_-@_-"/>
    <numFmt numFmtId="205" formatCode="_-* #,##0.0\ [$Lekë-41C]_-;\-* #,##0.0\ [$Lekë-41C]_-;_-* &quot;-&quot;??\ [$Lekë-41C]_-;_-@_-"/>
    <numFmt numFmtId="206" formatCode="_-* #,##0\ [$Lekë-41C]_-;\-* #,##0\ [$Lekë-41C]_-;_-* &quot;-&quot;??\ [$Lekë-41C]_-;_-@_-"/>
    <numFmt numFmtId="207" formatCode="0.00;[Red]0.00"/>
    <numFmt numFmtId="208" formatCode="0.0;[Red]0.0"/>
    <numFmt numFmtId="209" formatCode="0;[Red]0"/>
    <numFmt numFmtId="210" formatCode="#,##0.0000"/>
  </numFmts>
  <fonts count="1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60"/>
      <name val="Calibri"/>
      <family val="2"/>
    </font>
    <font>
      <sz val="10"/>
      <name val="Bookman Old Style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Bookman Old Style"/>
      <family val="1"/>
    </font>
    <font>
      <sz val="9"/>
      <name val="Bookman Old Style"/>
      <family val="1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Bookman Old Style"/>
      <family val="1"/>
    </font>
    <font>
      <b/>
      <i/>
      <sz val="10"/>
      <name val="Arial"/>
      <family val="2"/>
    </font>
    <font>
      <sz val="10"/>
      <name val="Garamond"/>
      <family val="1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u val="single"/>
      <sz val="12"/>
      <color indexed="60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11"/>
      <color indexed="60"/>
      <name val="Calibri"/>
      <family val="2"/>
    </font>
    <font>
      <b/>
      <i/>
      <sz val="11"/>
      <color indexed="10"/>
      <name val="Calibri"/>
      <family val="2"/>
    </font>
    <font>
      <i/>
      <sz val="10"/>
      <color indexed="10"/>
      <name val="Arial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color indexed="10"/>
      <name val="Bookman Old Style"/>
      <family val="1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9"/>
      <name val="Arial"/>
      <family val="2"/>
    </font>
    <font>
      <u val="single"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60"/>
      <name val="Arial"/>
      <family val="2"/>
    </font>
    <font>
      <sz val="8"/>
      <color indexed="9"/>
      <name val="Arial"/>
      <family val="2"/>
    </font>
    <font>
      <sz val="11"/>
      <color rgb="FF000000"/>
      <name val="Calibri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rgb="FFC00000"/>
      <name val="Arial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i/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sz val="10"/>
      <color rgb="FFFF0000"/>
      <name val="Bookman Old Style"/>
      <family val="1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theme="0"/>
      <name val="Arial"/>
      <family val="2"/>
    </font>
    <font>
      <u val="single"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11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8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86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5" fontId="0" fillId="0" borderId="0" applyFont="0" applyFill="0" applyBorder="0" applyAlignment="0" applyProtection="0"/>
    <xf numFmtId="0" fontId="19" fillId="0" borderId="0">
      <alignment/>
      <protection/>
    </xf>
    <xf numFmtId="173" fontId="0" fillId="0" borderId="0" applyFont="0" applyFill="0" applyBorder="0" applyAlignment="0" applyProtection="0"/>
    <xf numFmtId="181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87" fontId="0" fillId="0" borderId="0" applyFont="0" applyFill="0" applyBorder="0" applyAlignment="0" applyProtection="0"/>
    <xf numFmtId="179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6" fontId="27" fillId="0" borderId="0">
      <alignment/>
      <protection/>
    </xf>
    <xf numFmtId="0" fontId="28" fillId="0" borderId="10" applyNumberFormat="0" applyFill="0" applyAlignment="0" applyProtection="0"/>
    <xf numFmtId="195" fontId="17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196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192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3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4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0" fontId="10" fillId="0" borderId="0">
      <alignment horizontal="right"/>
      <protection/>
    </xf>
    <xf numFmtId="0" fontId="44" fillId="0" borderId="0" applyProtection="0">
      <alignment/>
    </xf>
    <xf numFmtId="197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6" fontId="8" fillId="26" borderId="9" xfId="0" applyNumberFormat="1" applyFont="1" applyFill="1" applyBorder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27" borderId="9" xfId="0" applyNumberFormat="1" applyFont="1" applyFill="1" applyBorder="1" applyAlignment="1">
      <alignment horizontal="center"/>
    </xf>
    <xf numFmtId="176" fontId="3" fillId="27" borderId="9" xfId="0" applyNumberFormat="1" applyFont="1" applyFill="1" applyBorder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49" fontId="3" fillId="27" borderId="20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176" fontId="4" fillId="27" borderId="26" xfId="0" applyNumberFormat="1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4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100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8" fillId="0" borderId="0" xfId="0" applyFont="1" applyAlignment="1">
      <alignment/>
    </xf>
    <xf numFmtId="0" fontId="106" fillId="27" borderId="27" xfId="0" applyFont="1" applyFill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0" fontId="109" fillId="0" borderId="28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/>
    </xf>
    <xf numFmtId="0" fontId="101" fillId="0" borderId="0" xfId="0" applyFont="1" applyAlignment="1">
      <alignment/>
    </xf>
    <xf numFmtId="0" fontId="3" fillId="0" borderId="19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101" fillId="0" borderId="0" xfId="104" applyFont="1" applyFill="1" applyAlignment="1">
      <alignment vertical="center"/>
      <protection/>
    </xf>
    <xf numFmtId="0" fontId="103" fillId="0" borderId="0" xfId="104" applyFont="1" applyFill="1" applyAlignment="1">
      <alignment vertical="center"/>
      <protection/>
    </xf>
    <xf numFmtId="0" fontId="103" fillId="0" borderId="0" xfId="104" applyFont="1" applyFill="1" applyBorder="1" applyAlignment="1">
      <alignment vertical="center"/>
      <protection/>
    </xf>
    <xf numFmtId="0" fontId="100" fillId="0" borderId="0" xfId="104" applyFont="1" applyFill="1" applyAlignment="1">
      <alignment vertical="center"/>
      <protection/>
    </xf>
    <xf numFmtId="0" fontId="100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0" fillId="27" borderId="33" xfId="104" applyFill="1" applyBorder="1" applyAlignment="1">
      <alignment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106" fillId="0" borderId="9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0" fontId="111" fillId="0" borderId="19" xfId="0" applyFont="1" applyBorder="1" applyAlignment="1">
      <alignment horizontal="center" vertical="center" wrapText="1"/>
    </xf>
    <xf numFmtId="0" fontId="110" fillId="0" borderId="15" xfId="0" applyFont="1" applyFill="1" applyBorder="1" applyAlignment="1">
      <alignment horizontal="center" vertical="center" wrapText="1"/>
    </xf>
    <xf numFmtId="0" fontId="106" fillId="0" borderId="13" xfId="0" applyFont="1" applyFill="1" applyBorder="1" applyAlignment="1">
      <alignment horizontal="center" vertical="center" wrapText="1"/>
    </xf>
    <xf numFmtId="0" fontId="106" fillId="0" borderId="36" xfId="0" applyFont="1" applyFill="1" applyBorder="1" applyAlignment="1">
      <alignment horizontal="center" vertical="center" wrapText="1"/>
    </xf>
    <xf numFmtId="0" fontId="107" fillId="0" borderId="16" xfId="0" applyFont="1" applyBorder="1" applyAlignment="1">
      <alignment horizontal="center" vertical="center" wrapText="1"/>
    </xf>
    <xf numFmtId="0" fontId="106" fillId="27" borderId="16" xfId="0" applyFont="1" applyFill="1" applyBorder="1" applyAlignment="1">
      <alignment horizontal="center" vertical="center" wrapText="1"/>
    </xf>
    <xf numFmtId="0" fontId="112" fillId="27" borderId="37" xfId="0" applyFont="1" applyFill="1" applyBorder="1" applyAlignment="1">
      <alignment horizontal="center" vertical="center" wrapText="1"/>
    </xf>
    <xf numFmtId="0" fontId="112" fillId="0" borderId="38" xfId="0" applyFont="1" applyFill="1" applyBorder="1" applyAlignment="1">
      <alignment horizontal="center" vertical="center" wrapText="1"/>
    </xf>
    <xf numFmtId="9" fontId="101" fillId="27" borderId="39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40" xfId="0" applyFont="1" applyBorder="1" applyAlignment="1">
      <alignment vertical="center" wrapText="1"/>
    </xf>
    <xf numFmtId="0" fontId="11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12" fillId="0" borderId="41" xfId="0" applyFont="1" applyBorder="1" applyAlignment="1">
      <alignment horizontal="center"/>
    </xf>
    <xf numFmtId="0" fontId="112" fillId="0" borderId="42" xfId="0" applyFont="1" applyBorder="1" applyAlignment="1">
      <alignment horizontal="center"/>
    </xf>
    <xf numFmtId="0" fontId="112" fillId="0" borderId="0" xfId="0" applyFont="1" applyAlignment="1">
      <alignment horizontal="center" vertical="center" wrapText="1"/>
    </xf>
    <xf numFmtId="3" fontId="8" fillId="26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9" fontId="0" fillId="0" borderId="0" xfId="111" applyFont="1" applyAlignment="1">
      <alignment vertical="center"/>
    </xf>
    <xf numFmtId="3" fontId="0" fillId="0" borderId="0" xfId="0" applyNumberFormat="1" applyAlignment="1">
      <alignment vertical="center"/>
    </xf>
    <xf numFmtId="200" fontId="0" fillId="27" borderId="32" xfId="53" applyNumberFormat="1" applyFont="1" applyFill="1" applyBorder="1" applyAlignment="1">
      <alignment vertical="center" wrapText="1"/>
    </xf>
    <xf numFmtId="0" fontId="0" fillId="27" borderId="20" xfId="104" applyFill="1" applyBorder="1" applyAlignment="1">
      <alignment vertical="center" wrapText="1"/>
      <protection/>
    </xf>
    <xf numFmtId="0" fontId="0" fillId="27" borderId="26" xfId="104" applyFill="1" applyBorder="1" applyAlignment="1">
      <alignment vertical="center" wrapText="1"/>
      <protection/>
    </xf>
    <xf numFmtId="0" fontId="0" fillId="27" borderId="43" xfId="104" applyFill="1" applyBorder="1" applyAlignment="1">
      <alignment vertical="center" wrapText="1"/>
      <protection/>
    </xf>
    <xf numFmtId="0" fontId="107" fillId="28" borderId="9" xfId="0" applyFont="1" applyFill="1" applyBorder="1" applyAlignment="1">
      <alignment horizontal="center" vertical="center" wrapText="1"/>
    </xf>
    <xf numFmtId="0" fontId="107" fillId="28" borderId="44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0" fillId="28" borderId="0" xfId="0" applyFill="1" applyAlignment="1">
      <alignment/>
    </xf>
    <xf numFmtId="0" fontId="109" fillId="0" borderId="20" xfId="0" applyFont="1" applyBorder="1" applyAlignment="1">
      <alignment horizontal="center" vertical="center" wrapText="1"/>
    </xf>
    <xf numFmtId="0" fontId="106" fillId="0" borderId="26" xfId="0" applyFont="1" applyBorder="1" applyAlignment="1">
      <alignment horizontal="center" vertical="center" wrapText="1"/>
    </xf>
    <xf numFmtId="0" fontId="106" fillId="27" borderId="26" xfId="0" applyFont="1" applyFill="1" applyBorder="1" applyAlignment="1">
      <alignment horizontal="center" vertical="center" wrapText="1"/>
    </xf>
    <xf numFmtId="0" fontId="106" fillId="27" borderId="21" xfId="0" applyFont="1" applyFill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15" fillId="0" borderId="45" xfId="0" applyFont="1" applyBorder="1" applyAlignment="1">
      <alignment horizontal="center" vertical="center" wrapText="1"/>
    </xf>
    <xf numFmtId="0" fontId="114" fillId="0" borderId="20" xfId="0" applyFont="1" applyBorder="1" applyAlignment="1">
      <alignment horizontal="center" vertical="center" wrapText="1"/>
    </xf>
    <xf numFmtId="0" fontId="116" fillId="0" borderId="26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3" fillId="27" borderId="46" xfId="0" applyFont="1" applyFill="1" applyBorder="1" applyAlignment="1">
      <alignment horizontal="center" vertical="center"/>
    </xf>
    <xf numFmtId="0" fontId="106" fillId="0" borderId="27" xfId="0" applyFont="1" applyBorder="1" applyAlignment="1">
      <alignment horizontal="center" vertical="center" wrapText="1"/>
    </xf>
    <xf numFmtId="0" fontId="106" fillId="27" borderId="47" xfId="0" applyFont="1" applyFill="1" applyBorder="1" applyAlignment="1">
      <alignment horizontal="center" vertical="center" wrapText="1"/>
    </xf>
    <xf numFmtId="3" fontId="0" fillId="27" borderId="27" xfId="0" applyNumberFormat="1" applyFont="1" applyFill="1" applyBorder="1" applyAlignment="1">
      <alignment horizontal="center" vertical="center"/>
    </xf>
    <xf numFmtId="9" fontId="0" fillId="26" borderId="48" xfId="111" applyFont="1" applyFill="1" applyBorder="1" applyAlignment="1">
      <alignment horizontal="center" vertical="center" wrapText="1"/>
    </xf>
    <xf numFmtId="200" fontId="0" fillId="27" borderId="26" xfId="104" applyNumberForma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56" fillId="0" borderId="0" xfId="104" applyFont="1" applyFill="1" applyAlignment="1">
      <alignment vertical="center"/>
      <protection/>
    </xf>
    <xf numFmtId="0" fontId="57" fillId="0" borderId="0" xfId="104" applyFont="1" applyFill="1" applyAlignment="1">
      <alignment vertical="center"/>
      <protection/>
    </xf>
    <xf numFmtId="0" fontId="57" fillId="0" borderId="0" xfId="104" applyFont="1" applyFill="1" applyAlignment="1">
      <alignment horizontal="left"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83" fillId="27" borderId="2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27" borderId="9" xfId="0" applyNumberFormat="1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200" fontId="117" fillId="0" borderId="0" xfId="104" applyNumberFormat="1" applyFont="1" applyFill="1" applyBorder="1" applyAlignment="1">
      <alignment vertical="center" wrapText="1"/>
      <protection/>
    </xf>
    <xf numFmtId="3" fontId="0" fillId="0" borderId="0" xfId="0" applyNumberFormat="1" applyAlignment="1">
      <alignment horizontal="center"/>
    </xf>
    <xf numFmtId="0" fontId="3" fillId="28" borderId="19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 wrapText="1"/>
    </xf>
    <xf numFmtId="0" fontId="118" fillId="0" borderId="0" xfId="0" applyFont="1" applyFill="1" applyAlignment="1">
      <alignment/>
    </xf>
    <xf numFmtId="0" fontId="118" fillId="0" borderId="0" xfId="0" applyFont="1" applyAlignment="1">
      <alignment/>
    </xf>
    <xf numFmtId="0" fontId="0" fillId="29" borderId="0" xfId="0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200" fontId="9" fillId="28" borderId="36" xfId="53" applyNumberFormat="1" applyFont="1" applyFill="1" applyBorder="1" applyAlignment="1">
      <alignment vertical="center" wrapText="1"/>
    </xf>
    <xf numFmtId="200" fontId="9" fillId="28" borderId="32" xfId="53" applyNumberFormat="1" applyFont="1" applyFill="1" applyBorder="1" applyAlignment="1">
      <alignment vertical="center" wrapText="1"/>
    </xf>
    <xf numFmtId="0" fontId="9" fillId="28" borderId="32" xfId="104" applyFont="1" applyFill="1" applyBorder="1" applyAlignment="1">
      <alignment vertical="center" wrapText="1"/>
      <protection/>
    </xf>
    <xf numFmtId="0" fontId="9" fillId="28" borderId="9" xfId="104" applyFont="1" applyFill="1" applyBorder="1" applyAlignment="1">
      <alignment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28" borderId="9" xfId="0" applyFont="1" applyFill="1" applyBorder="1" applyAlignment="1">
      <alignment horizontal="center" vertical="center" wrapText="1"/>
    </xf>
    <xf numFmtId="0" fontId="10" fillId="28" borderId="9" xfId="105" applyFont="1" applyFill="1" applyBorder="1" applyAlignment="1">
      <alignment vertical="center" wrapText="1"/>
      <protection/>
    </xf>
    <xf numFmtId="3" fontId="10" fillId="28" borderId="9" xfId="105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9" fillId="27" borderId="9" xfId="0" applyFont="1" applyFill="1" applyBorder="1" applyAlignment="1">
      <alignment/>
    </xf>
    <xf numFmtId="0" fontId="0" fillId="28" borderId="33" xfId="104" applyFont="1" applyFill="1" applyBorder="1" applyAlignment="1">
      <alignment vertical="center" wrapText="1"/>
      <protection/>
    </xf>
    <xf numFmtId="0" fontId="83" fillId="27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104" applyFont="1" applyFill="1" applyBorder="1" applyAlignment="1">
      <alignment vertical="center" wrapText="1"/>
      <protection/>
    </xf>
    <xf numFmtId="200" fontId="0" fillId="0" borderId="0" xfId="104" applyNumberFormat="1" applyFont="1" applyFill="1" applyBorder="1" applyAlignment="1">
      <alignment vertical="center"/>
      <protection/>
    </xf>
    <xf numFmtId="9" fontId="0" fillId="0" borderId="0" xfId="111" applyFont="1" applyAlignment="1">
      <alignment vertical="center"/>
    </xf>
    <xf numFmtId="176" fontId="4" fillId="29" borderId="43" xfId="0" applyNumberFormat="1" applyFont="1" applyFill="1" applyBorder="1" applyAlignment="1">
      <alignment horizontal="center"/>
    </xf>
    <xf numFmtId="9" fontId="103" fillId="0" borderId="0" xfId="111" applyFont="1" applyAlignment="1">
      <alignment/>
    </xf>
    <xf numFmtId="3" fontId="3" fillId="29" borderId="27" xfId="0" applyNumberFormat="1" applyFont="1" applyFill="1" applyBorder="1" applyAlignment="1">
      <alignment horizontal="center"/>
    </xf>
    <xf numFmtId="176" fontId="3" fillId="29" borderId="30" xfId="0" applyNumberFormat="1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8" fillId="29" borderId="16" xfId="0" applyFont="1" applyFill="1" applyBorder="1" applyAlignment="1">
      <alignment horizontal="center" wrapText="1"/>
    </xf>
    <xf numFmtId="3" fontId="8" fillId="29" borderId="9" xfId="0" applyNumberFormat="1" applyFont="1" applyFill="1" applyBorder="1" applyAlignment="1">
      <alignment horizontal="center"/>
    </xf>
    <xf numFmtId="176" fontId="3" fillId="29" borderId="29" xfId="0" applyNumberFormat="1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8" fillId="29" borderId="16" xfId="0" applyFont="1" applyFill="1" applyBorder="1" applyAlignment="1">
      <alignment horizontal="center"/>
    </xf>
    <xf numFmtId="3" fontId="8" fillId="29" borderId="9" xfId="0" applyNumberFormat="1" applyFont="1" applyFill="1" applyBorder="1" applyAlignment="1">
      <alignment horizontal="center"/>
    </xf>
    <xf numFmtId="176" fontId="3" fillId="0" borderId="29" xfId="0" applyNumberFormat="1" applyFont="1" applyBorder="1" applyAlignment="1">
      <alignment horizontal="center"/>
    </xf>
    <xf numFmtId="200" fontId="55" fillId="0" borderId="16" xfId="53" applyNumberFormat="1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9" fontId="0" fillId="0" borderId="44" xfId="111" applyFont="1" applyFill="1" applyBorder="1" applyAlignment="1">
      <alignment horizontal="center" vertical="center" wrapText="1"/>
    </xf>
    <xf numFmtId="9" fontId="49" fillId="0" borderId="50" xfId="0" applyNumberFormat="1" applyFont="1" applyFill="1" applyBorder="1" applyAlignment="1">
      <alignment horizontal="left" vertical="center" wrapText="1"/>
    </xf>
    <xf numFmtId="3" fontId="0" fillId="0" borderId="51" xfId="0" applyNumberFormat="1" applyFont="1" applyFill="1" applyBorder="1" applyAlignment="1">
      <alignment horizontal="center" vertical="center" wrapText="1"/>
    </xf>
    <xf numFmtId="200" fontId="55" fillId="0" borderId="9" xfId="53" applyNumberFormat="1" applyFont="1" applyFill="1" applyBorder="1" applyAlignment="1">
      <alignment horizontal="left" vertical="center" wrapText="1"/>
    </xf>
    <xf numFmtId="0" fontId="119" fillId="0" borderId="19" xfId="0" applyFont="1" applyFill="1" applyBorder="1" applyAlignment="1">
      <alignment horizontal="center" vertical="center" wrapText="1"/>
    </xf>
    <xf numFmtId="0" fontId="119" fillId="0" borderId="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119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0" fillId="0" borderId="46" xfId="0" applyFont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29" borderId="34" xfId="104" applyFont="1" applyFill="1" applyBorder="1" applyAlignment="1">
      <alignment horizontal="center" vertical="center" wrapText="1"/>
      <protection/>
    </xf>
    <xf numFmtId="0" fontId="3" fillId="29" borderId="19" xfId="104" applyFont="1" applyFill="1" applyBorder="1" applyAlignment="1">
      <alignment horizontal="center" vertical="center" wrapText="1"/>
      <protection/>
    </xf>
    <xf numFmtId="0" fontId="3" fillId="29" borderId="35" xfId="104" applyFont="1" applyFill="1" applyBorder="1" applyAlignment="1">
      <alignment horizontal="center" vertical="center" wrapText="1"/>
      <protection/>
    </xf>
    <xf numFmtId="176" fontId="3" fillId="28" borderId="42" xfId="0" applyNumberFormat="1" applyFont="1" applyFill="1" applyBorder="1" applyAlignment="1">
      <alignment horizontal="center" vertical="top" wrapText="1"/>
    </xf>
    <xf numFmtId="176" fontId="3" fillId="28" borderId="54" xfId="0" applyNumberFormat="1" applyFont="1" applyFill="1" applyBorder="1" applyAlignment="1">
      <alignment horizontal="center" vertical="top" wrapText="1"/>
    </xf>
    <xf numFmtId="0" fontId="4" fillId="28" borderId="35" xfId="0" applyFont="1" applyFill="1" applyBorder="1" applyAlignment="1">
      <alignment horizontal="center"/>
    </xf>
    <xf numFmtId="0" fontId="4" fillId="28" borderId="54" xfId="0" applyFont="1" applyFill="1" applyBorder="1" applyAlignment="1">
      <alignment horizontal="center"/>
    </xf>
    <xf numFmtId="176" fontId="3" fillId="28" borderId="41" xfId="0" applyNumberFormat="1" applyFont="1" applyFill="1" applyBorder="1" applyAlignment="1">
      <alignment horizontal="center"/>
    </xf>
    <xf numFmtId="0" fontId="102" fillId="28" borderId="54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/>
    </xf>
    <xf numFmtId="3" fontId="3" fillId="29" borderId="9" xfId="0" applyNumberFormat="1" applyFont="1" applyFill="1" applyBorder="1" applyAlignment="1">
      <alignment horizontal="center"/>
    </xf>
    <xf numFmtId="176" fontId="3" fillId="29" borderId="9" xfId="0" applyNumberFormat="1" applyFont="1" applyFill="1" applyBorder="1" applyAlignment="1">
      <alignment horizontal="center"/>
    </xf>
    <xf numFmtId="176" fontId="3" fillId="29" borderId="29" xfId="0" applyNumberFormat="1" applyFont="1" applyFill="1" applyBorder="1" applyAlignment="1">
      <alignment horizontal="center"/>
    </xf>
    <xf numFmtId="176" fontId="4" fillId="29" borderId="29" xfId="0" applyNumberFormat="1" applyFont="1" applyFill="1" applyBorder="1" applyAlignment="1">
      <alignment horizontal="center"/>
    </xf>
    <xf numFmtId="49" fontId="4" fillId="29" borderId="29" xfId="0" applyNumberFormat="1" applyFont="1" applyFill="1" applyBorder="1" applyAlignment="1">
      <alignment horizontal="center"/>
    </xf>
    <xf numFmtId="49" fontId="3" fillId="28" borderId="26" xfId="0" applyNumberFormat="1" applyFont="1" applyFill="1" applyBorder="1" applyAlignment="1">
      <alignment horizontal="center" vertical="center"/>
    </xf>
    <xf numFmtId="176" fontId="4" fillId="29" borderId="29" xfId="0" applyNumberFormat="1" applyFont="1" applyFill="1" applyBorder="1" applyAlignment="1">
      <alignment horizontal="center"/>
    </xf>
    <xf numFmtId="0" fontId="87" fillId="30" borderId="2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200" fontId="120" fillId="0" borderId="9" xfId="53" applyNumberFormat="1" applyFont="1" applyFill="1" applyBorder="1" applyAlignment="1">
      <alignment horizontal="left" vertical="center" wrapText="1"/>
    </xf>
    <xf numFmtId="3" fontId="118" fillId="0" borderId="9" xfId="0" applyNumberFormat="1" applyFont="1" applyFill="1" applyBorder="1" applyAlignment="1">
      <alignment horizontal="center" vertical="center"/>
    </xf>
    <xf numFmtId="9" fontId="118" fillId="0" borderId="44" xfId="111" applyFont="1" applyFill="1" applyBorder="1" applyAlignment="1">
      <alignment horizontal="center" vertical="center" wrapText="1"/>
    </xf>
    <xf numFmtId="9" fontId="115" fillId="0" borderId="50" xfId="0" applyNumberFormat="1" applyFont="1" applyFill="1" applyBorder="1" applyAlignment="1">
      <alignment horizontal="left" vertical="center" wrapText="1"/>
    </xf>
    <xf numFmtId="0" fontId="116" fillId="0" borderId="57" xfId="0" applyFont="1" applyFill="1" applyBorder="1" applyAlignment="1">
      <alignment horizontal="center" vertical="center" wrapText="1"/>
    </xf>
    <xf numFmtId="0" fontId="116" fillId="0" borderId="9" xfId="0" applyFont="1" applyFill="1" applyBorder="1" applyAlignment="1">
      <alignment horizontal="center" vertical="center" wrapText="1"/>
    </xf>
    <xf numFmtId="3" fontId="118" fillId="0" borderId="58" xfId="0" applyNumberFormat="1" applyFont="1" applyFill="1" applyBorder="1" applyAlignment="1">
      <alignment horizontal="center" vertical="center"/>
    </xf>
    <xf numFmtId="9" fontId="121" fillId="0" borderId="51" xfId="0" applyNumberFormat="1" applyFont="1" applyFill="1" applyBorder="1" applyAlignment="1">
      <alignment horizontal="center" vertical="center" wrapText="1"/>
    </xf>
    <xf numFmtId="9" fontId="122" fillId="0" borderId="50" xfId="0" applyNumberFormat="1" applyFont="1" applyFill="1" applyBorder="1" applyAlignment="1">
      <alignment horizontal="left" vertical="center" wrapText="1"/>
    </xf>
    <xf numFmtId="0" fontId="120" fillId="0" borderId="16" xfId="0" applyFont="1" applyFill="1" applyBorder="1" applyAlignment="1">
      <alignment horizontal="center" vertical="center" wrapText="1"/>
    </xf>
    <xf numFmtId="0" fontId="119" fillId="28" borderId="9" xfId="0" applyFont="1" applyFill="1" applyBorder="1" applyAlignment="1">
      <alignment horizontal="center" vertical="center" wrapText="1"/>
    </xf>
    <xf numFmtId="0" fontId="83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200" fontId="61" fillId="0" borderId="9" xfId="53" applyNumberFormat="1" applyFont="1" applyFill="1" applyBorder="1" applyAlignment="1">
      <alignment horizontal="left" vertical="center" wrapText="1"/>
    </xf>
    <xf numFmtId="200" fontId="62" fillId="0" borderId="9" xfId="53" applyNumberFormat="1" applyFont="1" applyFill="1" applyBorder="1" applyAlignment="1">
      <alignment horizontal="left" vertical="center" wrapText="1"/>
    </xf>
    <xf numFmtId="9" fontId="63" fillId="0" borderId="5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5" fillId="0" borderId="16" xfId="0" applyFont="1" applyFill="1" applyBorder="1" applyAlignment="1">
      <alignment horizontal="center" vertical="center" wrapText="1"/>
    </xf>
    <xf numFmtId="9" fontId="63" fillId="0" borderId="50" xfId="0" applyNumberFormat="1" applyFont="1" applyFill="1" applyBorder="1" applyAlignment="1">
      <alignment vertical="top" wrapText="1"/>
    </xf>
    <xf numFmtId="0" fontId="83" fillId="0" borderId="26" xfId="0" applyFont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/>
    </xf>
    <xf numFmtId="200" fontId="55" fillId="0" borderId="60" xfId="53" applyNumberFormat="1" applyFont="1" applyFill="1" applyBorder="1" applyAlignment="1">
      <alignment horizontal="left" vertical="center" wrapText="1"/>
    </xf>
    <xf numFmtId="49" fontId="9" fillId="0" borderId="59" xfId="0" applyNumberFormat="1" applyFont="1" applyFill="1" applyBorder="1" applyAlignment="1">
      <alignment horizontal="center" vertical="center"/>
    </xf>
    <xf numFmtId="200" fontId="65" fillId="0" borderId="60" xfId="53" applyNumberFormat="1" applyFont="1" applyFill="1" applyBorder="1" applyAlignment="1">
      <alignment horizontal="left" vertical="center" wrapText="1"/>
    </xf>
    <xf numFmtId="0" fontId="65" fillId="0" borderId="61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200" fontId="62" fillId="0" borderId="60" xfId="53" applyNumberFormat="1" applyFont="1" applyFill="1" applyBorder="1" applyAlignment="1">
      <alignment horizontal="left" vertical="center" wrapText="1"/>
    </xf>
    <xf numFmtId="200" fontId="0" fillId="27" borderId="26" xfId="104" applyNumberFormat="1" applyFont="1" applyFill="1" applyBorder="1" applyAlignment="1">
      <alignment vertical="center" wrapText="1"/>
      <protection/>
    </xf>
    <xf numFmtId="0" fontId="0" fillId="28" borderId="29" xfId="104" applyFont="1" applyFill="1" applyBorder="1" applyAlignment="1">
      <alignment vertical="center" wrapText="1"/>
      <protection/>
    </xf>
    <xf numFmtId="0" fontId="60" fillId="28" borderId="9" xfId="0" applyFont="1" applyFill="1" applyBorder="1" applyAlignment="1">
      <alignment horizontal="center" vertical="center" wrapText="1"/>
    </xf>
    <xf numFmtId="0" fontId="114" fillId="28" borderId="15" xfId="0" applyFont="1" applyFill="1" applyBorder="1" applyAlignment="1">
      <alignment horizontal="center" vertical="center" wrapText="1"/>
    </xf>
    <xf numFmtId="9" fontId="0" fillId="0" borderId="50" xfId="0" applyNumberFormat="1" applyFont="1" applyFill="1" applyBorder="1" applyAlignment="1">
      <alignment horizontal="center" vertical="center" wrapText="1"/>
    </xf>
    <xf numFmtId="9" fontId="49" fillId="0" borderId="50" xfId="0" applyNumberFormat="1" applyFont="1" applyFill="1" applyBorder="1" applyAlignment="1">
      <alignment horizontal="left" vertical="center" wrapText="1"/>
    </xf>
    <xf numFmtId="0" fontId="82" fillId="0" borderId="20" xfId="0" applyFont="1" applyBorder="1" applyAlignment="1">
      <alignment horizontal="center" vertical="center" wrapText="1"/>
    </xf>
    <xf numFmtId="200" fontId="62" fillId="28" borderId="16" xfId="53" applyNumberFormat="1" applyFont="1" applyFill="1" applyBorder="1" applyAlignment="1">
      <alignment horizontal="left" vertical="center" wrapText="1"/>
    </xf>
    <xf numFmtId="3" fontId="0" fillId="28" borderId="16" xfId="0" applyNumberFormat="1" applyFont="1" applyFill="1" applyBorder="1" applyAlignment="1">
      <alignment horizontal="center" vertical="center"/>
    </xf>
    <xf numFmtId="3" fontId="0" fillId="28" borderId="9" xfId="0" applyNumberFormat="1" applyFont="1" applyFill="1" applyBorder="1" applyAlignment="1">
      <alignment horizontal="center" vertical="center"/>
    </xf>
    <xf numFmtId="9" fontId="63" fillId="28" borderId="50" xfId="0" applyNumberFormat="1" applyFont="1" applyFill="1" applyBorder="1" applyAlignment="1">
      <alignment horizontal="left" vertical="center" wrapText="1"/>
    </xf>
    <xf numFmtId="209" fontId="83" fillId="27" borderId="21" xfId="0" applyNumberFormat="1" applyFont="1" applyFill="1" applyBorder="1" applyAlignment="1">
      <alignment horizontal="center" vertical="center" wrapText="1"/>
    </xf>
    <xf numFmtId="3" fontId="0" fillId="0" borderId="58" xfId="0" applyNumberFormat="1" applyFont="1" applyFill="1" applyBorder="1" applyAlignment="1">
      <alignment horizontal="center" vertical="center"/>
    </xf>
    <xf numFmtId="0" fontId="67" fillId="0" borderId="23" xfId="0" applyFont="1" applyBorder="1" applyAlignment="1">
      <alignment vertical="center" wrapText="1"/>
    </xf>
    <xf numFmtId="0" fontId="67" fillId="0" borderId="62" xfId="0" applyFont="1" applyBorder="1" applyAlignment="1">
      <alignment vertical="center" wrapText="1"/>
    </xf>
    <xf numFmtId="0" fontId="110" fillId="28" borderId="9" xfId="0" applyFont="1" applyFill="1" applyBorder="1" applyAlignment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0" fontId="117" fillId="0" borderId="0" xfId="0" applyFont="1" applyFill="1" applyAlignment="1">
      <alignment/>
    </xf>
    <xf numFmtId="3" fontId="123" fillId="27" borderId="0" xfId="0" applyNumberFormat="1" applyFont="1" applyFill="1" applyBorder="1" applyAlignment="1">
      <alignment horizontal="center" vertical="center"/>
    </xf>
    <xf numFmtId="3" fontId="117" fillId="0" borderId="0" xfId="0" applyNumberFormat="1" applyFont="1" applyAlignment="1">
      <alignment/>
    </xf>
    <xf numFmtId="0" fontId="117" fillId="0" borderId="0" xfId="0" applyFont="1" applyAlignment="1">
      <alignment/>
    </xf>
    <xf numFmtId="176" fontId="4" fillId="27" borderId="0" xfId="0" applyNumberFormat="1" applyFont="1" applyFill="1" applyBorder="1" applyAlignment="1">
      <alignment horizontal="center"/>
    </xf>
    <xf numFmtId="0" fontId="124" fillId="0" borderId="42" xfId="0" applyFont="1" applyBorder="1" applyAlignment="1">
      <alignment horizontal="center"/>
    </xf>
    <xf numFmtId="0" fontId="83" fillId="28" borderId="21" xfId="0" applyFont="1" applyFill="1" applyBorder="1" applyAlignment="1">
      <alignment horizontal="center" vertical="center" wrapText="1"/>
    </xf>
    <xf numFmtId="0" fontId="83" fillId="27" borderId="16" xfId="0" applyFont="1" applyFill="1" applyBorder="1" applyAlignment="1">
      <alignment horizontal="center" vertical="center" wrapText="1"/>
    </xf>
    <xf numFmtId="0" fontId="116" fillId="27" borderId="21" xfId="0" applyFont="1" applyFill="1" applyBorder="1" applyAlignment="1">
      <alignment horizontal="center" vertical="center" wrapText="1"/>
    </xf>
    <xf numFmtId="200" fontId="120" fillId="28" borderId="16" xfId="53" applyNumberFormat="1" applyFont="1" applyFill="1" applyBorder="1" applyAlignment="1">
      <alignment horizontal="left" vertical="center" wrapText="1"/>
    </xf>
    <xf numFmtId="0" fontId="116" fillId="27" borderId="16" xfId="0" applyFont="1" applyFill="1" applyBorder="1" applyAlignment="1">
      <alignment horizontal="center" vertical="center" wrapText="1"/>
    </xf>
    <xf numFmtId="0" fontId="67" fillId="28" borderId="63" xfId="0" applyFont="1" applyFill="1" applyBorder="1" applyAlignment="1">
      <alignment vertical="center" wrapText="1"/>
    </xf>
    <xf numFmtId="179" fontId="9" fillId="0" borderId="9" xfId="111" applyNumberFormat="1" applyFont="1" applyFill="1" applyBorder="1" applyAlignment="1">
      <alignment horizontal="center" vertical="center"/>
    </xf>
    <xf numFmtId="179" fontId="9" fillId="0" borderId="22" xfId="111" applyNumberFormat="1" applyFont="1" applyFill="1" applyBorder="1" applyAlignment="1">
      <alignment horizontal="center" vertical="center"/>
    </xf>
    <xf numFmtId="179" fontId="9" fillId="0" borderId="50" xfId="111" applyNumberFormat="1" applyFont="1" applyFill="1" applyBorder="1" applyAlignment="1">
      <alignment horizontal="center" vertical="center"/>
    </xf>
    <xf numFmtId="179" fontId="9" fillId="0" borderId="59" xfId="111" applyNumberFormat="1" applyFont="1" applyFill="1" applyBorder="1" applyAlignment="1">
      <alignment horizontal="center" vertical="center"/>
    </xf>
    <xf numFmtId="200" fontId="65" fillId="0" borderId="61" xfId="53" applyNumberFormat="1" applyFont="1" applyFill="1" applyBorder="1" applyAlignment="1">
      <alignment horizontal="left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3" fontId="125" fillId="27" borderId="42" xfId="0" applyNumberFormat="1" applyFont="1" applyFill="1" applyBorder="1" applyAlignment="1">
      <alignment horizontal="center" vertical="center"/>
    </xf>
    <xf numFmtId="3" fontId="125" fillId="0" borderId="42" xfId="0" applyNumberFormat="1" applyFont="1" applyFill="1" applyBorder="1" applyAlignment="1">
      <alignment horizontal="center" vertical="center"/>
    </xf>
    <xf numFmtId="179" fontId="125" fillId="0" borderId="42" xfId="111" applyNumberFormat="1" applyFont="1" applyFill="1" applyBorder="1" applyAlignment="1">
      <alignment horizontal="center" vertical="center"/>
    </xf>
    <xf numFmtId="49" fontId="1" fillId="28" borderId="0" xfId="0" applyNumberFormat="1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3" fontId="9" fillId="27" borderId="15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27" borderId="20" xfId="0" applyNumberFormat="1" applyFont="1" applyFill="1" applyBorder="1" applyAlignment="1">
      <alignment horizontal="center" vertical="center"/>
    </xf>
    <xf numFmtId="3" fontId="9" fillId="27" borderId="26" xfId="0" applyNumberFormat="1" applyFont="1" applyFill="1" applyBorder="1" applyAlignment="1">
      <alignment horizontal="center" vertical="center"/>
    </xf>
    <xf numFmtId="3" fontId="9" fillId="27" borderId="52" xfId="0" applyNumberFormat="1" applyFont="1" applyFill="1" applyBorder="1" applyAlignment="1">
      <alignment horizontal="center" vertical="center"/>
    </xf>
    <xf numFmtId="3" fontId="9" fillId="27" borderId="46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3" fontId="9" fillId="28" borderId="20" xfId="0" applyNumberFormat="1" applyFont="1" applyFill="1" applyBorder="1" applyAlignment="1">
      <alignment horizontal="center" vertical="center"/>
    </xf>
    <xf numFmtId="3" fontId="9" fillId="28" borderId="26" xfId="0" applyNumberFormat="1" applyFont="1" applyFill="1" applyBorder="1" applyAlignment="1">
      <alignment horizontal="center" vertical="center"/>
    </xf>
    <xf numFmtId="3" fontId="117" fillId="0" borderId="0" xfId="0" applyNumberFormat="1" applyFont="1" applyFill="1" applyAlignment="1">
      <alignment/>
    </xf>
    <xf numFmtId="0" fontId="126" fillId="0" borderId="0" xfId="0" applyFont="1" applyBorder="1" applyAlignment="1">
      <alignment horizontal="left"/>
    </xf>
    <xf numFmtId="0" fontId="3" fillId="29" borderId="34" xfId="104" applyFont="1" applyFill="1" applyBorder="1" applyAlignment="1">
      <alignment horizontal="center" vertical="center" wrapText="1"/>
      <protection/>
    </xf>
    <xf numFmtId="176" fontId="4" fillId="27" borderId="9" xfId="0" applyNumberFormat="1" applyFont="1" applyFill="1" applyBorder="1" applyAlignment="1">
      <alignment horizontal="center"/>
    </xf>
    <xf numFmtId="176" fontId="4" fillId="27" borderId="26" xfId="0" applyNumberFormat="1" applyFont="1" applyFill="1" applyBorder="1" applyAlignment="1">
      <alignment horizontal="center"/>
    </xf>
    <xf numFmtId="176" fontId="8" fillId="29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125" fillId="0" borderId="16" xfId="0" applyNumberFormat="1" applyFont="1" applyFill="1" applyBorder="1" applyAlignment="1">
      <alignment horizontal="center" vertical="center"/>
    </xf>
    <xf numFmtId="3" fontId="125" fillId="0" borderId="29" xfId="0" applyNumberFormat="1" applyFont="1" applyFill="1" applyBorder="1" applyAlignment="1">
      <alignment horizontal="center" vertical="center"/>
    </xf>
    <xf numFmtId="3" fontId="125" fillId="27" borderId="20" xfId="0" applyNumberFormat="1" applyFont="1" applyFill="1" applyBorder="1" applyAlignment="1">
      <alignment horizontal="center" vertical="center"/>
    </xf>
    <xf numFmtId="3" fontId="125" fillId="27" borderId="26" xfId="0" applyNumberFormat="1" applyFont="1" applyFill="1" applyBorder="1" applyAlignment="1">
      <alignment horizontal="center" vertical="center"/>
    </xf>
    <xf numFmtId="3" fontId="125" fillId="27" borderId="49" xfId="0" applyNumberFormat="1" applyFont="1" applyFill="1" applyBorder="1" applyAlignment="1">
      <alignment horizontal="center" vertical="center"/>
    </xf>
    <xf numFmtId="3" fontId="125" fillId="28" borderId="20" xfId="0" applyNumberFormat="1" applyFont="1" applyFill="1" applyBorder="1" applyAlignment="1">
      <alignment horizontal="center" vertical="center"/>
    </xf>
    <xf numFmtId="3" fontId="125" fillId="28" borderId="26" xfId="0" applyNumberFormat="1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left" vertical="center" wrapText="1"/>
    </xf>
    <xf numFmtId="0" fontId="65" fillId="0" borderId="35" xfId="0" applyFont="1" applyFill="1" applyBorder="1" applyAlignment="1">
      <alignment horizontal="center" vertical="center" wrapText="1"/>
    </xf>
    <xf numFmtId="3" fontId="9" fillId="27" borderId="35" xfId="0" applyNumberFormat="1" applyFont="1" applyFill="1" applyBorder="1" applyAlignment="1">
      <alignment horizontal="center" vertical="center"/>
    </xf>
    <xf numFmtId="16" fontId="83" fillId="30" borderId="0" xfId="0" applyNumberFormat="1" applyFont="1" applyFill="1" applyBorder="1" applyAlignment="1">
      <alignment horizontal="center" vertical="center" wrapText="1"/>
    </xf>
    <xf numFmtId="0" fontId="118" fillId="0" borderId="0" xfId="104" applyFont="1" applyFill="1" applyAlignment="1">
      <alignment vertical="center" wrapText="1"/>
      <protection/>
    </xf>
    <xf numFmtId="0" fontId="127" fillId="0" borderId="0" xfId="104" applyFont="1" applyFill="1" applyAlignment="1">
      <alignment vertical="center"/>
      <protection/>
    </xf>
    <xf numFmtId="0" fontId="118" fillId="0" borderId="0" xfId="104" applyFont="1" applyFill="1" applyAlignment="1">
      <alignment vertical="center"/>
      <protection/>
    </xf>
    <xf numFmtId="0" fontId="121" fillId="0" borderId="0" xfId="104" applyFont="1" applyFill="1" applyAlignment="1">
      <alignment vertical="center" wrapText="1"/>
      <protection/>
    </xf>
    <xf numFmtId="0" fontId="118" fillId="27" borderId="26" xfId="104" applyFont="1" applyFill="1" applyBorder="1" applyAlignment="1">
      <alignment vertical="center" wrapText="1"/>
      <protection/>
    </xf>
    <xf numFmtId="0" fontId="118" fillId="27" borderId="27" xfId="104" applyFont="1" applyFill="1" applyBorder="1" applyAlignment="1">
      <alignment vertical="center" wrapText="1"/>
      <protection/>
    </xf>
    <xf numFmtId="0" fontId="128" fillId="0" borderId="34" xfId="104" applyFont="1" applyFill="1" applyBorder="1" applyAlignment="1">
      <alignment horizontal="center" vertical="center" wrapText="1"/>
      <protection/>
    </xf>
    <xf numFmtId="0" fontId="128" fillId="0" borderId="19" xfId="104" applyFont="1" applyFill="1" applyBorder="1" applyAlignment="1">
      <alignment horizontal="center" vertical="center" wrapText="1"/>
      <protection/>
    </xf>
    <xf numFmtId="0" fontId="128" fillId="0" borderId="35" xfId="104" applyFont="1" applyFill="1" applyBorder="1" applyAlignment="1">
      <alignment horizontal="center" vertical="center" wrapText="1"/>
      <protection/>
    </xf>
    <xf numFmtId="0" fontId="118" fillId="27" borderId="32" xfId="104" applyFont="1" applyFill="1" applyBorder="1" applyAlignment="1">
      <alignment vertical="center" wrapText="1"/>
      <protection/>
    </xf>
    <xf numFmtId="0" fontId="118" fillId="27" borderId="9" xfId="104" applyFont="1" applyFill="1" applyBorder="1" applyAlignment="1">
      <alignment vertical="center" wrapText="1"/>
      <protection/>
    </xf>
    <xf numFmtId="203" fontId="9" fillId="0" borderId="9" xfId="53" applyNumberFormat="1" applyFont="1" applyBorder="1" applyAlignment="1">
      <alignment vertical="center"/>
    </xf>
    <xf numFmtId="3" fontId="9" fillId="27" borderId="44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27" borderId="49" xfId="0" applyNumberFormat="1" applyFont="1" applyFill="1" applyBorder="1" applyAlignment="1">
      <alignment horizontal="center" vertical="center"/>
    </xf>
    <xf numFmtId="179" fontId="9" fillId="0" borderId="59" xfId="111" applyNumberFormat="1" applyFont="1" applyFill="1" applyBorder="1" applyAlignment="1">
      <alignment horizontal="center" vertical="center"/>
    </xf>
    <xf numFmtId="179" fontId="9" fillId="0" borderId="9" xfId="111" applyNumberFormat="1" applyFont="1" applyFill="1" applyBorder="1" applyAlignment="1">
      <alignment horizontal="center" vertical="center"/>
    </xf>
    <xf numFmtId="179" fontId="9" fillId="0" borderId="50" xfId="111" applyNumberFormat="1" applyFont="1" applyFill="1" applyBorder="1" applyAlignment="1">
      <alignment horizontal="center" vertical="center"/>
    </xf>
    <xf numFmtId="3" fontId="9" fillId="31" borderId="20" xfId="0" applyNumberFormat="1" applyFont="1" applyFill="1" applyBorder="1" applyAlignment="1">
      <alignment horizontal="center" vertical="center"/>
    </xf>
    <xf numFmtId="9" fontId="49" fillId="0" borderId="24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/>
    </xf>
    <xf numFmtId="176" fontId="3" fillId="27" borderId="26" xfId="0" applyNumberFormat="1" applyFont="1" applyFill="1" applyBorder="1" applyAlignment="1">
      <alignment horizontal="center"/>
    </xf>
    <xf numFmtId="181" fontId="117" fillId="28" borderId="0" xfId="0" applyNumberFormat="1" applyFont="1" applyFill="1" applyAlignment="1">
      <alignment/>
    </xf>
    <xf numFmtId="0" fontId="117" fillId="28" borderId="0" xfId="0" applyFont="1" applyFill="1" applyAlignment="1">
      <alignment/>
    </xf>
    <xf numFmtId="176" fontId="117" fillId="28" borderId="0" xfId="0" applyNumberFormat="1" applyFont="1" applyFill="1" applyAlignment="1">
      <alignment/>
    </xf>
    <xf numFmtId="3" fontId="117" fillId="28" borderId="0" xfId="0" applyNumberFormat="1" applyFont="1" applyFill="1" applyAlignment="1">
      <alignment/>
    </xf>
    <xf numFmtId="181" fontId="117" fillId="28" borderId="0" xfId="0" applyNumberFormat="1" applyFont="1" applyFill="1" applyBorder="1" applyAlignment="1">
      <alignment horizontal="center" vertical="center"/>
    </xf>
    <xf numFmtId="210" fontId="117" fillId="28" borderId="0" xfId="0" applyNumberFormat="1" applyFont="1" applyFill="1" applyAlignment="1">
      <alignment/>
    </xf>
    <xf numFmtId="3" fontId="123" fillId="28" borderId="0" xfId="0" applyNumberFormat="1" applyFont="1" applyFill="1" applyBorder="1" applyAlignment="1">
      <alignment horizontal="center" vertical="center"/>
    </xf>
    <xf numFmtId="181" fontId="117" fillId="0" borderId="0" xfId="0" applyNumberFormat="1" applyFont="1" applyAlignment="1">
      <alignment/>
    </xf>
    <xf numFmtId="3" fontId="117" fillId="27" borderId="0" xfId="0" applyNumberFormat="1" applyFont="1" applyFill="1" applyBorder="1" applyAlignment="1">
      <alignment horizontal="center" vertical="center"/>
    </xf>
    <xf numFmtId="3" fontId="129" fillId="0" borderId="0" xfId="0" applyNumberFormat="1" applyFont="1" applyFill="1" applyAlignment="1">
      <alignment/>
    </xf>
    <xf numFmtId="9" fontId="0" fillId="0" borderId="44" xfId="111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9" fontId="0" fillId="0" borderId="44" xfId="11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9" fontId="0" fillId="28" borderId="44" xfId="111" applyFont="1" applyFill="1" applyBorder="1" applyAlignment="1">
      <alignment horizontal="center" vertical="center" wrapText="1"/>
    </xf>
    <xf numFmtId="179" fontId="0" fillId="0" borderId="44" xfId="111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/>
    </xf>
    <xf numFmtId="0" fontId="4" fillId="27" borderId="57" xfId="0" applyFont="1" applyFill="1" applyBorder="1" applyAlignment="1">
      <alignment horizontal="left"/>
    </xf>
    <xf numFmtId="0" fontId="4" fillId="27" borderId="44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5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9" fillId="27" borderId="16" xfId="0" applyFont="1" applyFill="1" applyBorder="1" applyAlignment="1">
      <alignment horizontal="center"/>
    </xf>
    <xf numFmtId="0" fontId="9" fillId="27" borderId="44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44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8" borderId="67" xfId="0" applyFont="1" applyFill="1" applyBorder="1" applyAlignment="1">
      <alignment horizontal="center" vertical="center"/>
    </xf>
    <xf numFmtId="0" fontId="3" fillId="28" borderId="33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3" fillId="29" borderId="73" xfId="0" applyFont="1" applyFill="1" applyBorder="1" applyAlignment="1">
      <alignment horizontal="center" vertical="center"/>
    </xf>
    <xf numFmtId="0" fontId="3" fillId="29" borderId="4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1" fillId="27" borderId="16" xfId="0" applyFont="1" applyFill="1" applyBorder="1" applyAlignment="1">
      <alignment horizontal="center"/>
    </xf>
    <xf numFmtId="0" fontId="51" fillId="27" borderId="44" xfId="0" applyFont="1" applyFill="1" applyBorder="1" applyAlignment="1">
      <alignment horizontal="center"/>
    </xf>
    <xf numFmtId="0" fontId="58" fillId="0" borderId="4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1" fillId="27" borderId="16" xfId="0" applyFont="1" applyFill="1" applyBorder="1" applyAlignment="1">
      <alignment horizontal="left"/>
    </xf>
    <xf numFmtId="0" fontId="51" fillId="27" borderId="44" xfId="0" applyFont="1" applyFill="1" applyBorder="1" applyAlignment="1">
      <alignment horizontal="left"/>
    </xf>
    <xf numFmtId="0" fontId="2" fillId="0" borderId="5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0" fillId="0" borderId="78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112" fillId="0" borderId="25" xfId="0" applyFont="1" applyFill="1" applyBorder="1" applyAlignment="1">
      <alignment horizontal="center" vertical="center" wrapText="1"/>
    </xf>
    <xf numFmtId="0" fontId="112" fillId="0" borderId="79" xfId="0" applyFont="1" applyBorder="1" applyAlignment="1">
      <alignment horizontal="center"/>
    </xf>
    <xf numFmtId="0" fontId="112" fillId="0" borderId="66" xfId="0" applyFont="1" applyBorder="1" applyAlignment="1">
      <alignment horizontal="center"/>
    </xf>
    <xf numFmtId="0" fontId="112" fillId="0" borderId="62" xfId="0" applyFont="1" applyFill="1" applyBorder="1" applyAlignment="1">
      <alignment horizontal="center" vertical="center" wrapText="1"/>
    </xf>
    <xf numFmtId="0" fontId="112" fillId="0" borderId="49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12" fillId="0" borderId="52" xfId="0" applyFont="1" applyFill="1" applyBorder="1" applyAlignment="1">
      <alignment horizontal="center" vertical="center" wrapText="1"/>
    </xf>
    <xf numFmtId="0" fontId="112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6" fillId="27" borderId="63" xfId="0" applyFont="1" applyFill="1" applyBorder="1" applyAlignment="1">
      <alignment horizontal="center" vertical="center" wrapText="1"/>
    </xf>
    <xf numFmtId="0" fontId="106" fillId="27" borderId="23" xfId="0" applyFont="1" applyFill="1" applyBorder="1" applyAlignment="1">
      <alignment horizontal="center" vertical="center" wrapText="1"/>
    </xf>
    <xf numFmtId="0" fontId="106" fillId="27" borderId="6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3" fillId="29" borderId="34" xfId="104" applyFont="1" applyFill="1" applyBorder="1" applyAlignment="1">
      <alignment horizontal="center" vertical="center" wrapText="1"/>
      <protection/>
    </xf>
    <xf numFmtId="0" fontId="3" fillId="29" borderId="19" xfId="104" applyFont="1" applyFill="1" applyBorder="1" applyAlignment="1">
      <alignment horizontal="center" vertical="center" wrapText="1"/>
      <protection/>
    </xf>
    <xf numFmtId="0" fontId="3" fillId="29" borderId="35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67" xfId="104" applyFont="1" applyFill="1" applyBorder="1" applyAlignment="1">
      <alignment horizontal="center" vertical="center" wrapText="1"/>
      <protection/>
    </xf>
    <xf numFmtId="0" fontId="3" fillId="0" borderId="81" xfId="104" applyFont="1" applyFill="1" applyBorder="1" applyAlignment="1">
      <alignment horizontal="center" vertical="center" wrapText="1"/>
      <protection/>
    </xf>
    <xf numFmtId="0" fontId="3" fillId="29" borderId="82" xfId="104" applyFont="1" applyFill="1" applyBorder="1" applyAlignment="1">
      <alignment horizontal="center" vertical="center" wrapText="1"/>
      <protection/>
    </xf>
    <xf numFmtId="0" fontId="3" fillId="29" borderId="45" xfId="104" applyFont="1" applyFill="1" applyBorder="1" applyAlignment="1">
      <alignment horizontal="center" vertical="center" wrapText="1"/>
      <protection/>
    </xf>
    <xf numFmtId="0" fontId="3" fillId="29" borderId="83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45" xfId="104" applyFont="1" applyFill="1" applyBorder="1" applyAlignment="1">
      <alignment horizontal="center" vertical="center" wrapText="1"/>
      <protection/>
    </xf>
    <xf numFmtId="0" fontId="3" fillId="0" borderId="83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19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29" borderId="80" xfId="104" applyFont="1" applyFill="1" applyBorder="1" applyAlignment="1">
      <alignment horizontal="center" vertical="center" wrapText="1"/>
      <protection/>
    </xf>
    <xf numFmtId="0" fontId="3" fillId="29" borderId="67" xfId="104" applyFont="1" applyFill="1" applyBorder="1" applyAlignment="1">
      <alignment horizontal="center" vertical="center" wrapText="1"/>
      <protection/>
    </xf>
    <xf numFmtId="0" fontId="3" fillId="29" borderId="81" xfId="104" applyFont="1" applyFill="1" applyBorder="1" applyAlignment="1">
      <alignment horizontal="center" vertical="center" wrapText="1"/>
      <protection/>
    </xf>
    <xf numFmtId="0" fontId="124" fillId="0" borderId="26" xfId="0" applyFont="1" applyFill="1" applyBorder="1" applyAlignment="1">
      <alignment horizontal="center" vertical="center" wrapText="1"/>
    </xf>
    <xf numFmtId="0" fontId="124" fillId="0" borderId="19" xfId="0" applyFont="1" applyFill="1" applyBorder="1" applyAlignment="1">
      <alignment horizontal="center" vertical="center" wrapText="1"/>
    </xf>
    <xf numFmtId="0" fontId="124" fillId="0" borderId="32" xfId="0" applyFont="1" applyFill="1" applyBorder="1" applyAlignment="1">
      <alignment horizontal="center" vertical="center" wrapText="1"/>
    </xf>
    <xf numFmtId="0" fontId="9" fillId="28" borderId="24" xfId="0" applyFont="1" applyFill="1" applyBorder="1" applyAlignment="1">
      <alignment horizontal="left" vertical="center" wrapText="1"/>
    </xf>
    <xf numFmtId="0" fontId="9" fillId="28" borderId="50" xfId="0" applyFont="1" applyFill="1" applyBorder="1" applyAlignment="1">
      <alignment horizontal="left" vertical="center" wrapText="1"/>
    </xf>
    <xf numFmtId="176" fontId="9" fillId="28" borderId="51" xfId="0" applyNumberFormat="1" applyFont="1" applyFill="1" applyBorder="1" applyAlignment="1">
      <alignment horizontal="left" vertical="center" wrapText="1"/>
    </xf>
    <xf numFmtId="3" fontId="9" fillId="28" borderId="51" xfId="0" applyNumberFormat="1" applyFont="1" applyFill="1" applyBorder="1" applyAlignment="1">
      <alignment horizontal="center" vertical="center" wrapText="1"/>
    </xf>
    <xf numFmtId="3" fontId="125" fillId="28" borderId="7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12" fillId="0" borderId="51" xfId="0" applyFont="1" applyFill="1" applyBorder="1" applyAlignment="1">
      <alignment horizontal="center" vertical="center" wrapText="1"/>
    </xf>
    <xf numFmtId="200" fontId="55" fillId="0" borderId="74" xfId="53" applyNumberFormat="1" applyFont="1" applyFill="1" applyBorder="1" applyAlignment="1">
      <alignment horizontal="left" vertical="center" wrapText="1"/>
    </xf>
    <xf numFmtId="3" fontId="9" fillId="27" borderId="62" xfId="0" applyNumberFormat="1" applyFont="1" applyFill="1" applyBorder="1" applyAlignment="1">
      <alignment horizontal="center" vertical="center"/>
    </xf>
    <xf numFmtId="3" fontId="9" fillId="0" borderId="63" xfId="0" applyNumberFormat="1" applyFont="1" applyFill="1" applyBorder="1" applyAlignment="1">
      <alignment horizontal="center" vertical="center"/>
    </xf>
    <xf numFmtId="179" fontId="9" fillId="0" borderId="46" xfId="111" applyNumberFormat="1" applyFont="1" applyFill="1" applyBorder="1" applyAlignment="1">
      <alignment horizontal="center" vertical="center"/>
    </xf>
    <xf numFmtId="179" fontId="9" fillId="0" borderId="25" xfId="111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9" fontId="125" fillId="0" borderId="54" xfId="111" applyNumberFormat="1" applyFont="1" applyFill="1" applyBorder="1" applyAlignment="1">
      <alignment horizontal="center" vertical="center"/>
    </xf>
    <xf numFmtId="200" fontId="65" fillId="0" borderId="84" xfId="53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65" fillId="0" borderId="74" xfId="107" applyFont="1" applyFill="1" applyBorder="1" applyAlignment="1">
      <alignment horizontal="left" vertical="center" wrapText="1"/>
      <protection/>
    </xf>
    <xf numFmtId="0" fontId="65" fillId="0" borderId="60" xfId="107" applyFont="1" applyFill="1" applyBorder="1" applyAlignment="1">
      <alignment horizontal="left" vertical="center" wrapText="1"/>
      <protection/>
    </xf>
    <xf numFmtId="0" fontId="65" fillId="0" borderId="60" xfId="0" applyFont="1" applyFill="1" applyBorder="1" applyAlignment="1">
      <alignment horizontal="center" vertical="center" wrapText="1"/>
    </xf>
    <xf numFmtId="0" fontId="65" fillId="0" borderId="61" xfId="0" applyFont="1" applyFill="1" applyBorder="1" applyAlignment="1">
      <alignment horizontal="left" vertical="center" wrapText="1"/>
    </xf>
    <xf numFmtId="0" fontId="65" fillId="0" borderId="60" xfId="0" applyFont="1" applyFill="1" applyBorder="1" applyAlignment="1">
      <alignment horizontal="left" vertical="center" wrapText="1"/>
    </xf>
    <xf numFmtId="0" fontId="65" fillId="0" borderId="61" xfId="107" applyFont="1" applyFill="1" applyBorder="1" applyAlignment="1">
      <alignment horizontal="left" vertical="center" wrapText="1"/>
      <protection/>
    </xf>
    <xf numFmtId="0" fontId="65" fillId="0" borderId="84" xfId="107" applyFont="1" applyFill="1" applyBorder="1" applyAlignment="1">
      <alignment horizontal="left" vertical="center" wrapText="1"/>
      <protection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9" fillId="27" borderId="52" xfId="0" applyNumberFormat="1" applyFont="1" applyFill="1" applyBorder="1" applyAlignment="1">
      <alignment horizontal="center" vertical="center"/>
    </xf>
    <xf numFmtId="3" fontId="9" fillId="27" borderId="64" xfId="0" applyNumberFormat="1" applyFont="1" applyFill="1" applyBorder="1" applyAlignment="1">
      <alignment horizontal="center" vertical="center"/>
    </xf>
    <xf numFmtId="3" fontId="9" fillId="27" borderId="15" xfId="0" applyNumberFormat="1" applyFont="1" applyFill="1" applyBorder="1" applyAlignment="1">
      <alignment horizontal="center" vertical="center"/>
    </xf>
    <xf numFmtId="3" fontId="9" fillId="27" borderId="29" xfId="0" applyNumberFormat="1" applyFont="1" applyFill="1" applyBorder="1" applyAlignment="1">
      <alignment horizontal="center" vertical="center"/>
    </xf>
    <xf numFmtId="3" fontId="9" fillId="27" borderId="20" xfId="0" applyNumberFormat="1" applyFont="1" applyFill="1" applyBorder="1" applyAlignment="1">
      <alignment horizontal="center" vertical="center"/>
    </xf>
    <xf numFmtId="3" fontId="9" fillId="27" borderId="43" xfId="0" applyNumberFormat="1" applyFont="1" applyFill="1" applyBorder="1" applyAlignment="1">
      <alignment horizontal="center" vertical="center"/>
    </xf>
    <xf numFmtId="3" fontId="9" fillId="27" borderId="28" xfId="0" applyNumberFormat="1" applyFont="1" applyFill="1" applyBorder="1" applyAlignment="1">
      <alignment horizontal="center" vertical="center"/>
    </xf>
    <xf numFmtId="3" fontId="9" fillId="27" borderId="30" xfId="0" applyNumberFormat="1" applyFont="1" applyFill="1" applyBorder="1" applyAlignment="1">
      <alignment horizontal="center" vertical="center"/>
    </xf>
  </cellXfs>
  <cellStyles count="143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4" xfId="105"/>
    <cellStyle name="Normal Table" xfId="106"/>
    <cellStyle name="Normal_Formati_permbledhese_Investimet 2007" xfId="107"/>
    <cellStyle name="Note" xfId="108"/>
    <cellStyle name="Output" xfId="109"/>
    <cellStyle name="Output Amounts" xfId="110"/>
    <cellStyle name="Percent" xfId="111"/>
    <cellStyle name="Percent [2]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/>
    <cellStyle name="Total" xfId="124"/>
    <cellStyle name="Warning Text" xfId="125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monitorimi%202017-2019\monitorimi%202019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monitorimi%202017-2019\monitorimi%202019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monitorimi%202017-2019\monitorimi%202019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27"/>
  <sheetViews>
    <sheetView zoomScalePageLayoutView="0" workbookViewId="0" topLeftCell="A1">
      <selection activeCell="A2" sqref="A2:I26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4.00390625" style="20" customWidth="1"/>
    <col min="5" max="6" width="12.28125" style="20" customWidth="1"/>
    <col min="7" max="7" width="18.140625" style="20" customWidth="1"/>
    <col min="8" max="8" width="18.28125" style="20" customWidth="1"/>
    <col min="9" max="9" width="15.00390625" style="20" customWidth="1"/>
    <col min="11" max="11" width="15.00390625" style="0" bestFit="1" customWidth="1"/>
  </cols>
  <sheetData>
    <row r="2" spans="1:9" s="19" customFormat="1" ht="15.75">
      <c r="A2" s="244" t="s">
        <v>91</v>
      </c>
      <c r="B2" s="164"/>
      <c r="C2" s="164"/>
      <c r="D2" s="165"/>
      <c r="E2" s="165"/>
      <c r="F2" s="165"/>
      <c r="G2" s="165"/>
      <c r="H2" s="165"/>
      <c r="I2" s="165"/>
    </row>
    <row r="3" spans="1:10" ht="15.75">
      <c r="A3" s="1"/>
      <c r="B3" s="199"/>
      <c r="C3" s="199"/>
      <c r="D3" s="203"/>
      <c r="E3" s="203"/>
      <c r="F3" s="203"/>
      <c r="G3" s="203"/>
      <c r="H3" s="203"/>
      <c r="I3" s="203"/>
      <c r="J3" s="2"/>
    </row>
    <row r="4" spans="1:10" ht="13.5" thickBot="1">
      <c r="A4" s="199"/>
      <c r="B4" s="199"/>
      <c r="C4" s="199"/>
      <c r="D4" s="203"/>
      <c r="E4" s="203"/>
      <c r="F4" s="203"/>
      <c r="G4" s="245"/>
      <c r="H4" s="203"/>
      <c r="I4" s="246" t="s">
        <v>68</v>
      </c>
      <c r="J4" s="2"/>
    </row>
    <row r="5" spans="1:10" ht="12.75">
      <c r="A5" s="247"/>
      <c r="B5" s="248"/>
      <c r="C5" s="248"/>
      <c r="D5" s="249"/>
      <c r="E5" s="249"/>
      <c r="F5" s="249"/>
      <c r="G5" s="249"/>
      <c r="H5" s="249"/>
      <c r="I5" s="250"/>
      <c r="J5" s="2"/>
    </row>
    <row r="6" spans="1:10" ht="12.75">
      <c r="A6" s="4" t="s">
        <v>28</v>
      </c>
      <c r="B6" s="400"/>
      <c r="C6" s="401"/>
      <c r="D6" s="401"/>
      <c r="E6" s="401"/>
      <c r="F6" s="402"/>
      <c r="G6" s="9" t="s">
        <v>29</v>
      </c>
      <c r="H6" s="407"/>
      <c r="I6" s="408"/>
      <c r="J6" s="2"/>
    </row>
    <row r="7" spans="1:10" ht="12.75">
      <c r="A7" s="11"/>
      <c r="B7" s="12"/>
      <c r="C7" s="12"/>
      <c r="D7" s="15"/>
      <c r="E7" s="15"/>
      <c r="F7" s="15"/>
      <c r="G7" s="15"/>
      <c r="H7" s="16"/>
      <c r="I7" s="38"/>
      <c r="J7" s="2"/>
    </row>
    <row r="8" spans="1:10" ht="12.75">
      <c r="A8" s="409" t="s">
        <v>30</v>
      </c>
      <c r="B8" s="410"/>
      <c r="C8" s="427" t="s">
        <v>52</v>
      </c>
      <c r="D8" s="428"/>
      <c r="E8" s="428"/>
      <c r="F8" s="428"/>
      <c r="G8" s="428"/>
      <c r="H8" s="428"/>
      <c r="I8" s="429"/>
      <c r="J8" s="2"/>
    </row>
    <row r="9" spans="1:10" ht="12.75">
      <c r="A9" s="411"/>
      <c r="B9" s="412"/>
      <c r="C9" s="251" t="s">
        <v>3</v>
      </c>
      <c r="D9" s="251" t="s">
        <v>4</v>
      </c>
      <c r="E9" s="251" t="s">
        <v>5</v>
      </c>
      <c r="F9" s="251" t="s">
        <v>6</v>
      </c>
      <c r="G9" s="251" t="s">
        <v>49</v>
      </c>
      <c r="H9" s="251" t="s">
        <v>89</v>
      </c>
      <c r="I9" s="252" t="s">
        <v>90</v>
      </c>
      <c r="J9" s="2"/>
    </row>
    <row r="10" spans="1:10" ht="18.75" customHeight="1">
      <c r="A10" s="413"/>
      <c r="B10" s="414"/>
      <c r="C10" s="13" t="s">
        <v>7</v>
      </c>
      <c r="D10" s="13" t="s">
        <v>31</v>
      </c>
      <c r="E10" s="13" t="s">
        <v>67</v>
      </c>
      <c r="F10" s="13" t="s">
        <v>67</v>
      </c>
      <c r="G10" s="13" t="s">
        <v>67</v>
      </c>
      <c r="H10" s="13" t="s">
        <v>7</v>
      </c>
      <c r="I10" s="405" t="s">
        <v>8</v>
      </c>
      <c r="J10" s="2"/>
    </row>
    <row r="11" spans="1:13" ht="33.75">
      <c r="A11" s="17" t="s">
        <v>2</v>
      </c>
      <c r="B11" s="18" t="s">
        <v>69</v>
      </c>
      <c r="C11" s="14" t="s">
        <v>214</v>
      </c>
      <c r="D11" s="14" t="s">
        <v>215</v>
      </c>
      <c r="E11" s="14" t="s">
        <v>216</v>
      </c>
      <c r="F11" s="14" t="s">
        <v>217</v>
      </c>
      <c r="G11" s="14" t="s">
        <v>88</v>
      </c>
      <c r="H11" s="14" t="s">
        <v>87</v>
      </c>
      <c r="I11" s="406"/>
      <c r="J11" s="2"/>
      <c r="M11" s="263" t="s">
        <v>141</v>
      </c>
    </row>
    <row r="12" spans="1:13" ht="12.75">
      <c r="A12" s="57" t="s">
        <v>32</v>
      </c>
      <c r="B12" s="58" t="s">
        <v>104</v>
      </c>
      <c r="C12" s="59">
        <v>5699664.072</v>
      </c>
      <c r="D12" s="348">
        <v>5868916</v>
      </c>
      <c r="E12" s="59">
        <v>5737828</v>
      </c>
      <c r="F12" s="348">
        <v>5689790</v>
      </c>
      <c r="G12" s="59">
        <v>1991244</v>
      </c>
      <c r="H12" s="383">
        <v>1782778.117</v>
      </c>
      <c r="I12" s="207">
        <f>H12-G12</f>
        <v>-208465.8829999999</v>
      </c>
      <c r="J12" s="199" t="s">
        <v>134</v>
      </c>
      <c r="M12" s="262">
        <f>E12-F12</f>
        <v>48038</v>
      </c>
    </row>
    <row r="13" spans="1:10" ht="12.75">
      <c r="A13" s="57" t="s">
        <v>33</v>
      </c>
      <c r="B13" s="58" t="s">
        <v>34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207">
        <f>H13-G13</f>
        <v>0</v>
      </c>
      <c r="J13" s="2"/>
    </row>
    <row r="14" spans="1:10" ht="12.75">
      <c r="A14" s="57" t="s">
        <v>35</v>
      </c>
      <c r="B14" s="58" t="s">
        <v>36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207">
        <f>H14-G14</f>
        <v>0</v>
      </c>
      <c r="J14" s="2"/>
    </row>
    <row r="15" spans="1:10" ht="12.75">
      <c r="A15" s="57" t="s">
        <v>37</v>
      </c>
      <c r="B15" s="58" t="s">
        <v>38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207">
        <f>H15-G15</f>
        <v>0</v>
      </c>
      <c r="J15" s="2"/>
    </row>
    <row r="16" spans="1:11" ht="12.75">
      <c r="A16" s="57" t="s">
        <v>39</v>
      </c>
      <c r="B16" s="58" t="s">
        <v>40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207">
        <f>H16-G16</f>
        <v>0</v>
      </c>
      <c r="J16" s="2"/>
      <c r="K16" s="314">
        <v>1794945.368</v>
      </c>
    </row>
    <row r="17" spans="1:10" ht="13.5" thickBot="1">
      <c r="A17" s="57" t="s">
        <v>70</v>
      </c>
      <c r="B17" s="58" t="s">
        <v>71</v>
      </c>
      <c r="C17" s="59"/>
      <c r="D17" s="59"/>
      <c r="E17" s="59"/>
      <c r="F17" s="59"/>
      <c r="G17" s="59"/>
      <c r="H17" s="59"/>
      <c r="I17" s="207"/>
      <c r="J17" s="2"/>
    </row>
    <row r="18" spans="1:11" ht="14.25" customHeight="1" thickBot="1">
      <c r="A18" s="403" t="s">
        <v>41</v>
      </c>
      <c r="B18" s="404"/>
      <c r="C18" s="238">
        <f aca="true" t="shared" si="0" ref="C18:I18">SUM(C12:C17)</f>
        <v>5699664.072</v>
      </c>
      <c r="D18" s="238">
        <f t="shared" si="0"/>
        <v>5868916</v>
      </c>
      <c r="E18" s="238">
        <f t="shared" si="0"/>
        <v>5737828</v>
      </c>
      <c r="F18" s="238">
        <f>SUM(F12:F17)</f>
        <v>5689790</v>
      </c>
      <c r="G18" s="238">
        <f t="shared" si="0"/>
        <v>1991244</v>
      </c>
      <c r="H18" s="238">
        <f t="shared" si="0"/>
        <v>1782778.117</v>
      </c>
      <c r="I18" s="239">
        <f t="shared" si="0"/>
        <v>-208465.8829999999</v>
      </c>
      <c r="J18" s="2"/>
      <c r="K18" s="262"/>
    </row>
    <row r="19" spans="1:10" ht="15" customHeight="1" thickBot="1">
      <c r="A19" s="415" t="s">
        <v>53</v>
      </c>
      <c r="B19" s="416"/>
      <c r="C19" s="240"/>
      <c r="D19" s="240"/>
      <c r="E19" s="240"/>
      <c r="F19" s="240"/>
      <c r="G19" s="240"/>
      <c r="H19" s="238"/>
      <c r="I19" s="241"/>
      <c r="J19" s="2"/>
    </row>
    <row r="20" spans="1:10" s="56" customFormat="1" ht="13.5" thickBot="1">
      <c r="A20" s="403" t="s">
        <v>74</v>
      </c>
      <c r="B20" s="430"/>
      <c r="C20" s="242">
        <f aca="true" t="shared" si="1" ref="C20:H20">C18+C19</f>
        <v>5699664.072</v>
      </c>
      <c r="D20" s="242">
        <f t="shared" si="1"/>
        <v>5868916</v>
      </c>
      <c r="E20" s="242">
        <f t="shared" si="1"/>
        <v>5737828</v>
      </c>
      <c r="F20" s="242">
        <f t="shared" si="1"/>
        <v>5689790</v>
      </c>
      <c r="G20" s="242">
        <f t="shared" si="1"/>
        <v>1991244</v>
      </c>
      <c r="H20" s="242">
        <f t="shared" si="1"/>
        <v>1782778.117</v>
      </c>
      <c r="I20" s="243"/>
      <c r="J20" s="55"/>
    </row>
    <row r="21" spans="1:10" ht="12.75">
      <c r="A21" s="2"/>
      <c r="B21" s="2"/>
      <c r="C21" s="2"/>
      <c r="D21" s="39"/>
      <c r="E21" s="39"/>
      <c r="F21" s="39"/>
      <c r="G21" s="39"/>
      <c r="H21" s="39"/>
      <c r="I21" s="39"/>
      <c r="J21" s="2"/>
    </row>
    <row r="22" spans="1:10" ht="12.75">
      <c r="A22" s="2"/>
      <c r="B22" s="2"/>
      <c r="C22" s="2"/>
      <c r="D22" s="39"/>
      <c r="E22" s="39"/>
      <c r="F22" s="39"/>
      <c r="G22" s="39"/>
      <c r="H22" s="203"/>
      <c r="I22" s="39"/>
      <c r="J22" s="2"/>
    </row>
    <row r="23" spans="1:10" ht="12.75">
      <c r="A23" s="2"/>
      <c r="B23" s="2"/>
      <c r="C23" s="2"/>
      <c r="D23" s="39"/>
      <c r="E23" s="39"/>
      <c r="F23" s="39"/>
      <c r="G23" s="39"/>
      <c r="H23" s="39"/>
      <c r="I23" s="39"/>
      <c r="J23" s="2"/>
    </row>
    <row r="24" spans="1:10" ht="18" customHeight="1">
      <c r="A24" s="121"/>
      <c r="B24" s="421" t="s">
        <v>25</v>
      </c>
      <c r="C24" s="422"/>
      <c r="D24" s="31" t="s">
        <v>9</v>
      </c>
      <c r="E24" s="417" t="s">
        <v>212</v>
      </c>
      <c r="F24" s="418"/>
      <c r="G24" s="203"/>
      <c r="H24" s="203"/>
      <c r="I24" s="39"/>
      <c r="J24" s="2"/>
    </row>
    <row r="25" spans="1:10" ht="12.75">
      <c r="A25" s="121"/>
      <c r="B25" s="423"/>
      <c r="C25" s="424"/>
      <c r="D25" s="31" t="s">
        <v>26</v>
      </c>
      <c r="E25" s="419"/>
      <c r="F25" s="420"/>
      <c r="G25" s="39"/>
      <c r="H25" s="39"/>
      <c r="I25" s="39"/>
      <c r="J25" s="2"/>
    </row>
    <row r="26" spans="1:10" ht="17.25" customHeight="1">
      <c r="A26" s="121"/>
      <c r="B26" s="425"/>
      <c r="C26" s="426"/>
      <c r="D26" s="31" t="s">
        <v>27</v>
      </c>
      <c r="E26" s="419"/>
      <c r="F26" s="420"/>
      <c r="G26" s="39"/>
      <c r="H26" s="39"/>
      <c r="I26" s="39"/>
      <c r="J26" s="2"/>
    </row>
    <row r="27" spans="1:10" ht="12.75">
      <c r="A27" s="2"/>
      <c r="B27" s="2"/>
      <c r="C27" s="2"/>
      <c r="D27" s="39"/>
      <c r="E27" s="39"/>
      <c r="F27" s="39"/>
      <c r="G27" s="39"/>
      <c r="H27" s="39"/>
      <c r="I27" s="39"/>
      <c r="J27" s="2"/>
    </row>
  </sheetData>
  <sheetProtection/>
  <mergeCells count="12">
    <mergeCell ref="E24:F24"/>
    <mergeCell ref="E25:F25"/>
    <mergeCell ref="E26:F26"/>
    <mergeCell ref="B24:C26"/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38"/>
  <sheetViews>
    <sheetView zoomScalePageLayoutView="0" workbookViewId="0" topLeftCell="A6">
      <selection activeCell="A2" sqref="A2:I34"/>
    </sheetView>
  </sheetViews>
  <sheetFormatPr defaultColWidth="9.140625" defaultRowHeight="12.75"/>
  <cols>
    <col min="1" max="1" width="11.7109375" style="20" customWidth="1"/>
    <col min="2" max="2" width="39.57421875" style="0" customWidth="1"/>
    <col min="3" max="3" width="12.140625" style="0" customWidth="1"/>
    <col min="4" max="4" width="13.57421875" style="20" customWidth="1"/>
    <col min="5" max="5" width="13.28125" style="20" customWidth="1"/>
    <col min="6" max="6" width="15.00390625" style="20" customWidth="1"/>
    <col min="7" max="7" width="18.57421875" style="20" customWidth="1"/>
    <col min="8" max="8" width="19.28125" style="20" customWidth="1"/>
    <col min="9" max="9" width="13.140625" style="47" customWidth="1"/>
    <col min="16" max="16" width="14.7109375" style="0" customWidth="1"/>
  </cols>
  <sheetData>
    <row r="2" spans="1:9" s="19" customFormat="1" ht="15.75">
      <c r="A2" s="163" t="s">
        <v>94</v>
      </c>
      <c r="B2" s="164"/>
      <c r="C2" s="164"/>
      <c r="D2" s="165"/>
      <c r="E2" s="24"/>
      <c r="F2" s="24"/>
      <c r="G2" s="24"/>
      <c r="H2" s="24"/>
      <c r="I2" s="42"/>
    </row>
    <row r="3" spans="1:10" ht="13.5" thickBot="1">
      <c r="A3" s="16"/>
      <c r="B3" s="123"/>
      <c r="C3" s="123"/>
      <c r="D3" s="16"/>
      <c r="E3" s="21"/>
      <c r="F3" s="29"/>
      <c r="G3" s="30"/>
      <c r="H3" s="25"/>
      <c r="I3" s="166" t="s">
        <v>68</v>
      </c>
      <c r="J3" s="2"/>
    </row>
    <row r="4" spans="1:10" s="37" customFormat="1" ht="12.75">
      <c r="A4" s="32"/>
      <c r="B4" s="10"/>
      <c r="C4" s="10"/>
      <c r="D4" s="33"/>
      <c r="E4" s="33"/>
      <c r="F4" s="34"/>
      <c r="G4" s="34"/>
      <c r="H4" s="35"/>
      <c r="I4" s="44"/>
      <c r="J4" s="36"/>
    </row>
    <row r="5" spans="1:10" ht="12.75">
      <c r="A5" s="22" t="s">
        <v>28</v>
      </c>
      <c r="B5" s="60">
        <v>14</v>
      </c>
      <c r="C5" s="123"/>
      <c r="D5" s="123"/>
      <c r="E5" s="123"/>
      <c r="F5" s="123"/>
      <c r="G5" s="124"/>
      <c r="H5" s="9" t="s">
        <v>29</v>
      </c>
      <c r="I5" s="258" t="s">
        <v>106</v>
      </c>
      <c r="J5" s="2"/>
    </row>
    <row r="6" spans="1:10" ht="12.75">
      <c r="A6" s="22" t="s">
        <v>1</v>
      </c>
      <c r="B6" s="60" t="s">
        <v>104</v>
      </c>
      <c r="C6" s="125"/>
      <c r="D6" s="125"/>
      <c r="E6" s="125"/>
      <c r="F6" s="125"/>
      <c r="G6" s="126"/>
      <c r="H6" s="9" t="s">
        <v>72</v>
      </c>
      <c r="I6" s="258" t="s">
        <v>105</v>
      </c>
      <c r="J6" s="2"/>
    </row>
    <row r="7" spans="1:10" s="50" customFormat="1" ht="12.75">
      <c r="A7" s="410" t="s">
        <v>95</v>
      </c>
      <c r="B7" s="440" t="s">
        <v>69</v>
      </c>
      <c r="C7" s="259" t="s">
        <v>3</v>
      </c>
      <c r="D7" s="251" t="s">
        <v>4</v>
      </c>
      <c r="E7" s="251" t="s">
        <v>5</v>
      </c>
      <c r="F7" s="251" t="s">
        <v>6</v>
      </c>
      <c r="G7" s="251" t="s">
        <v>49</v>
      </c>
      <c r="H7" s="251" t="s">
        <v>89</v>
      </c>
      <c r="I7" s="252" t="s">
        <v>90</v>
      </c>
      <c r="J7" s="49"/>
    </row>
    <row r="8" spans="1:10" s="52" customFormat="1" ht="12.75">
      <c r="A8" s="412"/>
      <c r="B8" s="441"/>
      <c r="C8" s="181" t="s">
        <v>7</v>
      </c>
      <c r="D8" s="181" t="s">
        <v>31</v>
      </c>
      <c r="E8" s="13" t="s">
        <v>67</v>
      </c>
      <c r="F8" s="13" t="s">
        <v>67</v>
      </c>
      <c r="G8" s="181" t="s">
        <v>67</v>
      </c>
      <c r="H8" s="181" t="s">
        <v>7</v>
      </c>
      <c r="I8" s="434" t="s">
        <v>8</v>
      </c>
      <c r="J8" s="51"/>
    </row>
    <row r="9" spans="1:11" s="52" customFormat="1" ht="33.75">
      <c r="A9" s="414"/>
      <c r="B9" s="442"/>
      <c r="C9" s="182" t="s">
        <v>218</v>
      </c>
      <c r="D9" s="182" t="s">
        <v>219</v>
      </c>
      <c r="E9" s="14" t="s">
        <v>216</v>
      </c>
      <c r="F9" s="14" t="s">
        <v>217</v>
      </c>
      <c r="G9" s="182" t="s">
        <v>88</v>
      </c>
      <c r="H9" s="182" t="s">
        <v>87</v>
      </c>
      <c r="I9" s="435"/>
      <c r="J9" s="51"/>
      <c r="K9" s="350" t="s">
        <v>220</v>
      </c>
    </row>
    <row r="10" spans="1:16" ht="12.75">
      <c r="A10" s="23">
        <v>600</v>
      </c>
      <c r="B10" s="5" t="s">
        <v>10</v>
      </c>
      <c r="C10" s="177">
        <v>3326915.497</v>
      </c>
      <c r="D10" s="177">
        <v>3489582</v>
      </c>
      <c r="E10" s="177">
        <v>3410582</v>
      </c>
      <c r="F10" s="177">
        <v>3408384.8</v>
      </c>
      <c r="G10" s="177">
        <v>1136860.667</v>
      </c>
      <c r="H10" s="177">
        <v>1099399.428</v>
      </c>
      <c r="I10" s="260">
        <f>H10-G10</f>
        <v>-37461.23899999983</v>
      </c>
      <c r="J10" s="2"/>
      <c r="N10" s="157"/>
      <c r="P10" s="157"/>
    </row>
    <row r="11" spans="1:13" ht="12.75">
      <c r="A11" s="23">
        <v>601</v>
      </c>
      <c r="B11" s="5" t="s">
        <v>11</v>
      </c>
      <c r="C11" s="177">
        <v>551519.393</v>
      </c>
      <c r="D11" s="177">
        <v>582760</v>
      </c>
      <c r="E11" s="177">
        <v>572760</v>
      </c>
      <c r="F11" s="177">
        <v>572760</v>
      </c>
      <c r="G11" s="177">
        <v>190920</v>
      </c>
      <c r="H11" s="347">
        <v>181662.797</v>
      </c>
      <c r="I11" s="257">
        <f aca="true" t="shared" si="0" ref="I11:I16">H11-G11</f>
        <v>-9257.203000000009</v>
      </c>
      <c r="J11" s="2"/>
      <c r="M11" s="157"/>
    </row>
    <row r="12" spans="1:12" ht="12.75">
      <c r="A12" s="23">
        <v>602</v>
      </c>
      <c r="B12" s="5" t="s">
        <v>12</v>
      </c>
      <c r="C12" s="177">
        <v>1377219.367</v>
      </c>
      <c r="D12" s="177">
        <v>1413574</v>
      </c>
      <c r="E12" s="177">
        <v>1313574</v>
      </c>
      <c r="F12" s="177">
        <v>1313574</v>
      </c>
      <c r="G12" s="177">
        <v>437020.4</v>
      </c>
      <c r="H12" s="347">
        <v>320468.744</v>
      </c>
      <c r="I12" s="257">
        <f t="shared" si="0"/>
        <v>-116551.65600000002</v>
      </c>
      <c r="J12" s="2"/>
      <c r="K12">
        <v>320468.744</v>
      </c>
      <c r="L12" s="262">
        <f>H12-K12</f>
        <v>0</v>
      </c>
    </row>
    <row r="13" spans="1:10" ht="12.75">
      <c r="A13" s="23">
        <v>603</v>
      </c>
      <c r="B13" s="5" t="s">
        <v>13</v>
      </c>
      <c r="C13" s="347">
        <v>0</v>
      </c>
      <c r="D13" s="347">
        <v>0</v>
      </c>
      <c r="E13" s="347">
        <v>0</v>
      </c>
      <c r="F13" s="347">
        <v>0</v>
      </c>
      <c r="G13" s="347">
        <v>0</v>
      </c>
      <c r="H13" s="347">
        <v>0</v>
      </c>
      <c r="I13" s="257">
        <f t="shared" si="0"/>
        <v>0</v>
      </c>
      <c r="J13" s="2"/>
    </row>
    <row r="14" spans="1:10" ht="12.75">
      <c r="A14" s="23">
        <v>604</v>
      </c>
      <c r="B14" s="5" t="s">
        <v>14</v>
      </c>
      <c r="C14" s="347">
        <v>0</v>
      </c>
      <c r="D14" s="347">
        <v>5500</v>
      </c>
      <c r="E14" s="347">
        <v>5500</v>
      </c>
      <c r="F14" s="347">
        <v>5500</v>
      </c>
      <c r="G14" s="347">
        <v>1833</v>
      </c>
      <c r="H14" s="347">
        <v>0</v>
      </c>
      <c r="I14" s="257">
        <f t="shared" si="0"/>
        <v>-1833</v>
      </c>
      <c r="J14" s="2"/>
    </row>
    <row r="15" spans="1:10" ht="12.75">
      <c r="A15" s="23">
        <v>605</v>
      </c>
      <c r="B15" s="5" t="s">
        <v>15</v>
      </c>
      <c r="C15" s="347">
        <v>0</v>
      </c>
      <c r="D15" s="177">
        <v>500</v>
      </c>
      <c r="E15" s="177">
        <v>500</v>
      </c>
      <c r="F15" s="177">
        <v>500</v>
      </c>
      <c r="G15" s="177">
        <v>167</v>
      </c>
      <c r="H15" s="347">
        <v>0</v>
      </c>
      <c r="I15" s="257">
        <f t="shared" si="0"/>
        <v>-167</v>
      </c>
      <c r="J15" s="2"/>
    </row>
    <row r="16" spans="1:12" ht="12.75">
      <c r="A16" s="23">
        <v>606</v>
      </c>
      <c r="B16" s="5" t="s">
        <v>16</v>
      </c>
      <c r="C16" s="177">
        <v>74120.844</v>
      </c>
      <c r="D16" s="347">
        <v>60000</v>
      </c>
      <c r="E16" s="347">
        <v>60000</v>
      </c>
      <c r="F16" s="347">
        <v>68697.2</v>
      </c>
      <c r="G16" s="177">
        <v>24443</v>
      </c>
      <c r="H16" s="347">
        <v>24527.468</v>
      </c>
      <c r="I16" s="257">
        <f t="shared" si="0"/>
        <v>84.46800000000076</v>
      </c>
      <c r="J16" s="2"/>
      <c r="K16">
        <v>24527.468</v>
      </c>
      <c r="L16" s="262">
        <f>H16-K16</f>
        <v>0</v>
      </c>
    </row>
    <row r="17" spans="1:10" s="56" customFormat="1" ht="12.75">
      <c r="A17" s="215" t="s">
        <v>17</v>
      </c>
      <c r="B17" s="216" t="s">
        <v>18</v>
      </c>
      <c r="C17" s="217">
        <f>SUM(C10:C16)</f>
        <v>5329775.101</v>
      </c>
      <c r="D17" s="213">
        <f aca="true" t="shared" si="1" ref="D17:I17">SUM(D10:D16)</f>
        <v>5551916</v>
      </c>
      <c r="E17" s="213">
        <f t="shared" si="1"/>
        <v>5362916</v>
      </c>
      <c r="F17" s="213">
        <f t="shared" si="1"/>
        <v>5369416</v>
      </c>
      <c r="G17" s="349">
        <f t="shared" si="1"/>
        <v>1791244.0669999998</v>
      </c>
      <c r="H17" s="349">
        <f t="shared" si="1"/>
        <v>1626058.4370000002</v>
      </c>
      <c r="I17" s="214">
        <f t="shared" si="1"/>
        <v>-165185.62999999986</v>
      </c>
      <c r="J17" s="55"/>
    </row>
    <row r="18" spans="1:13" ht="12.75">
      <c r="A18" s="23">
        <v>230</v>
      </c>
      <c r="B18" s="5" t="s">
        <v>19</v>
      </c>
      <c r="C18" s="347">
        <v>0</v>
      </c>
      <c r="D18" s="347">
        <v>1000</v>
      </c>
      <c r="E18" s="177">
        <v>30000</v>
      </c>
      <c r="F18" s="177">
        <v>0</v>
      </c>
      <c r="G18" s="177">
        <v>0</v>
      </c>
      <c r="H18" s="347">
        <v>0</v>
      </c>
      <c r="I18" s="257">
        <f>H18-G18</f>
        <v>0</v>
      </c>
      <c r="J18" s="2"/>
      <c r="M18" s="157"/>
    </row>
    <row r="19" spans="1:10" ht="12.75">
      <c r="A19" s="23">
        <v>231</v>
      </c>
      <c r="B19" s="5" t="s">
        <v>20</v>
      </c>
      <c r="C19" s="177">
        <v>369888.971</v>
      </c>
      <c r="D19" s="177">
        <v>316000</v>
      </c>
      <c r="E19" s="177">
        <v>340374</v>
      </c>
      <c r="F19" s="177">
        <v>320374</v>
      </c>
      <c r="G19" s="177">
        <v>200000</v>
      </c>
      <c r="H19" s="177">
        <v>156719.68</v>
      </c>
      <c r="I19" s="257">
        <f>H19-G19</f>
        <v>-43280.32000000001</v>
      </c>
      <c r="J19" s="2"/>
    </row>
    <row r="20" spans="1:10" ht="12.75">
      <c r="A20" s="23">
        <v>232</v>
      </c>
      <c r="B20" s="5" t="s">
        <v>21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257">
        <f>H20-G20</f>
        <v>0</v>
      </c>
      <c r="J20" s="2"/>
    </row>
    <row r="21" spans="1:10" ht="12.75">
      <c r="A21" s="211" t="s">
        <v>22</v>
      </c>
      <c r="B21" s="212" t="s">
        <v>50</v>
      </c>
      <c r="C21" s="213">
        <f>SUM(C18:C20)</f>
        <v>369888.971</v>
      </c>
      <c r="D21" s="213">
        <f aca="true" t="shared" si="2" ref="D21:I21">SUM(D18:D20)</f>
        <v>317000</v>
      </c>
      <c r="E21" s="213">
        <f t="shared" si="2"/>
        <v>370374</v>
      </c>
      <c r="F21" s="213">
        <f t="shared" si="2"/>
        <v>320374</v>
      </c>
      <c r="G21" s="349">
        <f t="shared" si="2"/>
        <v>200000</v>
      </c>
      <c r="H21" s="349">
        <f t="shared" si="2"/>
        <v>156719.68</v>
      </c>
      <c r="I21" s="214">
        <f t="shared" si="2"/>
        <v>-43280.32000000001</v>
      </c>
      <c r="J21" s="2"/>
    </row>
    <row r="22" spans="1:10" ht="12.75">
      <c r="A22" s="23">
        <v>230</v>
      </c>
      <c r="B22" s="5" t="s">
        <v>19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257">
        <f>H22-G22</f>
        <v>0</v>
      </c>
      <c r="J22" s="2"/>
    </row>
    <row r="23" spans="1:12" ht="12.75">
      <c r="A23" s="23">
        <v>231</v>
      </c>
      <c r="B23" s="5" t="s">
        <v>20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257">
        <f>H23-G23</f>
        <v>0</v>
      </c>
      <c r="J23" s="2"/>
      <c r="L23" s="157">
        <f>G10+G11</f>
        <v>1327780.667</v>
      </c>
    </row>
    <row r="24" spans="1:12" ht="12.75">
      <c r="A24" s="23">
        <v>232</v>
      </c>
      <c r="B24" s="5" t="s">
        <v>21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257">
        <f>H24-G24</f>
        <v>0</v>
      </c>
      <c r="J24" s="2"/>
      <c r="L24" s="157">
        <f>G12+G14+G15+G16</f>
        <v>463463.4</v>
      </c>
    </row>
    <row r="25" spans="1:10" ht="12.75">
      <c r="A25" s="40" t="s">
        <v>22</v>
      </c>
      <c r="B25" s="48" t="s">
        <v>51</v>
      </c>
      <c r="C25" s="41">
        <f>SUM(C22:C24)</f>
        <v>0</v>
      </c>
      <c r="D25" s="41">
        <f aca="true" t="shared" si="3" ref="D25:I25">SUM(D22:D24)</f>
        <v>0</v>
      </c>
      <c r="E25" s="130">
        <f t="shared" si="3"/>
        <v>0</v>
      </c>
      <c r="F25" s="130">
        <f t="shared" si="3"/>
        <v>0</v>
      </c>
      <c r="G25" s="41">
        <f t="shared" si="3"/>
        <v>0</v>
      </c>
      <c r="H25" s="41">
        <f t="shared" si="3"/>
        <v>0</v>
      </c>
      <c r="I25" s="214">
        <f t="shared" si="3"/>
        <v>0</v>
      </c>
      <c r="J25" s="2"/>
    </row>
    <row r="26" spans="1:10" s="56" customFormat="1" ht="12.75">
      <c r="A26" s="211" t="s">
        <v>23</v>
      </c>
      <c r="B26" s="253" t="s">
        <v>73</v>
      </c>
      <c r="C26" s="255">
        <f aca="true" t="shared" si="4" ref="C26:I26">C21+C25</f>
        <v>369888.971</v>
      </c>
      <c r="D26" s="254">
        <f t="shared" si="4"/>
        <v>317000</v>
      </c>
      <c r="E26" s="254">
        <f t="shared" si="4"/>
        <v>370374</v>
      </c>
      <c r="F26" s="254">
        <f t="shared" si="4"/>
        <v>320374</v>
      </c>
      <c r="G26" s="255">
        <f t="shared" si="4"/>
        <v>200000</v>
      </c>
      <c r="H26" s="255">
        <f t="shared" si="4"/>
        <v>156719.68</v>
      </c>
      <c r="I26" s="256">
        <f t="shared" si="4"/>
        <v>-43280.32000000001</v>
      </c>
      <c r="J26" s="55"/>
    </row>
    <row r="27" spans="1:9" ht="12.75">
      <c r="A27" s="436" t="s">
        <v>54</v>
      </c>
      <c r="B27" s="437"/>
      <c r="C27" s="26"/>
      <c r="D27" s="26"/>
      <c r="E27" s="26"/>
      <c r="F27" s="131"/>
      <c r="G27" s="26"/>
      <c r="H27" s="54">
        <v>0</v>
      </c>
      <c r="I27" s="218"/>
    </row>
    <row r="28" spans="1:11" s="56" customFormat="1" ht="18.75" customHeight="1" thickBot="1">
      <c r="A28" s="438" t="s">
        <v>55</v>
      </c>
      <c r="B28" s="439"/>
      <c r="C28" s="209">
        <f aca="true" t="shared" si="5" ref="C28:I28">C17+C26+C27</f>
        <v>5699664.072</v>
      </c>
      <c r="D28" s="209">
        <f t="shared" si="5"/>
        <v>5868916</v>
      </c>
      <c r="E28" s="209">
        <f t="shared" si="5"/>
        <v>5733290</v>
      </c>
      <c r="F28" s="209">
        <f t="shared" si="5"/>
        <v>5689790</v>
      </c>
      <c r="G28" s="209">
        <f t="shared" si="5"/>
        <v>1991244.0669999998</v>
      </c>
      <c r="H28" s="209">
        <f t="shared" si="5"/>
        <v>1782778.117</v>
      </c>
      <c r="I28" s="210">
        <f t="shared" si="5"/>
        <v>-208465.94999999987</v>
      </c>
      <c r="K28" s="208">
        <f>H28/G28</f>
        <v>0.8953086899517678</v>
      </c>
    </row>
    <row r="29" spans="1:9" ht="19.5" customHeight="1">
      <c r="A29" s="7"/>
      <c r="B29" s="3"/>
      <c r="C29" s="3"/>
      <c r="D29" s="27"/>
      <c r="E29" s="27"/>
      <c r="F29" s="27" t="s">
        <v>124</v>
      </c>
      <c r="G29" s="27" t="s">
        <v>124</v>
      </c>
      <c r="H29" s="27"/>
      <c r="I29" s="45"/>
    </row>
    <row r="30" spans="1:9" ht="11.25" customHeight="1">
      <c r="A30" s="7"/>
      <c r="B30" s="3"/>
      <c r="C30" s="3"/>
      <c r="D30" s="27"/>
      <c r="E30" s="27"/>
      <c r="F30" s="27"/>
      <c r="G30" s="27"/>
      <c r="H30" s="27"/>
      <c r="I30" s="45"/>
    </row>
    <row r="32" spans="1:9" ht="17.25" customHeight="1">
      <c r="A32" s="431" t="s">
        <v>24</v>
      </c>
      <c r="B32" s="200" t="s">
        <v>136</v>
      </c>
      <c r="C32" s="421" t="s">
        <v>25</v>
      </c>
      <c r="D32" s="422"/>
      <c r="E32" s="31" t="s">
        <v>9</v>
      </c>
      <c r="F32" s="417" t="s">
        <v>212</v>
      </c>
      <c r="G32" s="418"/>
      <c r="H32" s="28"/>
      <c r="I32" s="46"/>
    </row>
    <row r="33" spans="1:9" ht="19.5" customHeight="1">
      <c r="A33" s="432"/>
      <c r="B33" s="120" t="s">
        <v>26</v>
      </c>
      <c r="C33" s="423"/>
      <c r="D33" s="424"/>
      <c r="E33" s="31" t="s">
        <v>26</v>
      </c>
      <c r="F33" s="419"/>
      <c r="G33" s="420"/>
      <c r="H33" s="28"/>
      <c r="I33" s="46"/>
    </row>
    <row r="34" spans="1:9" ht="21.75" customHeight="1">
      <c r="A34" s="433"/>
      <c r="B34" s="120" t="s">
        <v>213</v>
      </c>
      <c r="C34" s="425"/>
      <c r="D34" s="426"/>
      <c r="E34" s="31" t="s">
        <v>27</v>
      </c>
      <c r="F34" s="419"/>
      <c r="G34" s="420"/>
      <c r="H34" s="28"/>
      <c r="I34" s="46"/>
    </row>
    <row r="38" spans="4:8" ht="12.75">
      <c r="D38" s="180"/>
      <c r="E38" s="180"/>
      <c r="F38" s="180"/>
      <c r="G38" s="180">
        <v>2173430</v>
      </c>
      <c r="H38" s="264" t="s">
        <v>142</v>
      </c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Y47"/>
  <sheetViews>
    <sheetView zoomScale="80" zoomScaleNormal="80" zoomScalePageLayoutView="0" workbookViewId="0" topLeftCell="A24">
      <selection activeCell="A2" sqref="A2:S33"/>
    </sheetView>
  </sheetViews>
  <sheetFormatPr defaultColWidth="9.140625" defaultRowHeight="12.75"/>
  <cols>
    <col min="1" max="1" width="8.8515625" style="0" customWidth="1"/>
    <col min="2" max="2" width="28.28125" style="0" customWidth="1"/>
    <col min="3" max="3" width="12.8515625" style="0" customWidth="1"/>
    <col min="4" max="4" width="9.8515625" style="0" customWidth="1"/>
    <col min="5" max="5" width="12.7109375" style="0" customWidth="1"/>
    <col min="6" max="6" width="12.421875" style="0" customWidth="1"/>
    <col min="7" max="7" width="11.57421875" style="0" customWidth="1"/>
    <col min="8" max="8" width="13.8515625" style="0" customWidth="1"/>
    <col min="9" max="9" width="14.7109375" style="0" customWidth="1"/>
    <col min="10" max="10" width="12.00390625" style="0" customWidth="1"/>
    <col min="11" max="11" width="12.421875" style="0" customWidth="1"/>
    <col min="12" max="12" width="12.28125" style="0" customWidth="1"/>
    <col min="13" max="13" width="10.57421875" style="0" customWidth="1"/>
    <col min="14" max="14" width="12.7109375" style="0" customWidth="1"/>
    <col min="15" max="15" width="12.421875" style="0" customWidth="1"/>
    <col min="16" max="16" width="11.140625" style="0" customWidth="1"/>
    <col min="17" max="17" width="11.7109375" style="0" customWidth="1"/>
    <col min="18" max="18" width="13.28125" style="0" customWidth="1"/>
    <col min="19" max="19" width="33.8515625" style="0" customWidth="1"/>
    <col min="20" max="21" width="7.7109375" style="0" customWidth="1"/>
    <col min="22" max="22" width="11.57421875" style="0" bestFit="1" customWidth="1"/>
    <col min="25" max="25" width="13.8515625" style="0" customWidth="1"/>
  </cols>
  <sheetData>
    <row r="2" spans="1:14" s="169" customFormat="1" ht="15.75">
      <c r="A2" s="168" t="s">
        <v>210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66" customFormat="1" ht="15.7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>
      <c r="A4" s="70" t="s">
        <v>28</v>
      </c>
      <c r="B4" s="119">
        <v>14</v>
      </c>
      <c r="C4" s="69" t="s">
        <v>29</v>
      </c>
      <c r="D4" s="61">
        <v>1014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15">
      <c r="A5" s="62"/>
      <c r="B5" s="63"/>
      <c r="C5" s="63"/>
      <c r="D5" s="63"/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70" t="s">
        <v>1</v>
      </c>
      <c r="B6" s="60" t="s">
        <v>104</v>
      </c>
      <c r="C6" s="69" t="s">
        <v>72</v>
      </c>
      <c r="D6" s="61" t="s">
        <v>107</v>
      </c>
      <c r="E6" s="68"/>
      <c r="F6" s="67"/>
      <c r="G6" s="67"/>
      <c r="H6" s="345" t="s">
        <v>183</v>
      </c>
      <c r="I6" s="67"/>
      <c r="J6" s="67"/>
      <c r="K6" s="8"/>
      <c r="L6" s="8"/>
      <c r="M6" s="8"/>
      <c r="N6" s="8"/>
    </row>
    <row r="7" spans="1:9" ht="15.75" thickBot="1">
      <c r="A7" s="471"/>
      <c r="B7" s="472"/>
      <c r="F7" s="185"/>
      <c r="G7" s="140"/>
      <c r="H7" s="141"/>
      <c r="I7" s="141"/>
    </row>
    <row r="8" spans="1:19" s="129" customFormat="1" ht="16.5" thickBot="1">
      <c r="A8" s="127"/>
      <c r="B8" s="291" t="s">
        <v>68</v>
      </c>
      <c r="C8" s="128"/>
      <c r="D8" s="128"/>
      <c r="E8" s="128"/>
      <c r="F8" s="128" t="s">
        <v>96</v>
      </c>
      <c r="G8" s="315"/>
      <c r="H8" s="315"/>
      <c r="I8" s="315" t="s">
        <v>97</v>
      </c>
      <c r="J8" s="128"/>
      <c r="K8" s="128"/>
      <c r="L8" s="128" t="s">
        <v>98</v>
      </c>
      <c r="M8" s="128"/>
      <c r="N8" s="128"/>
      <c r="O8" s="128" t="s">
        <v>99</v>
      </c>
      <c r="P8" s="474" t="s">
        <v>103</v>
      </c>
      <c r="Q8" s="475"/>
      <c r="R8" s="475"/>
      <c r="S8" s="462" t="s">
        <v>42</v>
      </c>
    </row>
    <row r="9" spans="1:19" s="71" customFormat="1" ht="33" customHeight="1">
      <c r="A9" s="450" t="s">
        <v>0</v>
      </c>
      <c r="B9" s="451" t="s">
        <v>83</v>
      </c>
      <c r="C9" s="452" t="s">
        <v>84</v>
      </c>
      <c r="D9" s="453" t="s">
        <v>221</v>
      </c>
      <c r="E9" s="454" t="s">
        <v>222</v>
      </c>
      <c r="F9" s="461" t="s">
        <v>223</v>
      </c>
      <c r="G9" s="469" t="s">
        <v>242</v>
      </c>
      <c r="H9" s="478" t="s">
        <v>243</v>
      </c>
      <c r="I9" s="465" t="s">
        <v>244</v>
      </c>
      <c r="J9" s="453" t="s">
        <v>241</v>
      </c>
      <c r="K9" s="454" t="s">
        <v>245</v>
      </c>
      <c r="L9" s="461" t="s">
        <v>254</v>
      </c>
      <c r="M9" s="467" t="s">
        <v>255</v>
      </c>
      <c r="N9" s="454" t="s">
        <v>256</v>
      </c>
      <c r="O9" s="468" t="s">
        <v>257</v>
      </c>
      <c r="P9" s="480" t="s">
        <v>100</v>
      </c>
      <c r="Q9" s="476" t="s">
        <v>101</v>
      </c>
      <c r="R9" s="473" t="s">
        <v>102</v>
      </c>
      <c r="S9" s="463"/>
    </row>
    <row r="10" spans="1:19" s="71" customFormat="1" ht="40.5" customHeight="1" thickBot="1">
      <c r="A10" s="525"/>
      <c r="B10" s="526"/>
      <c r="C10" s="527"/>
      <c r="D10" s="422"/>
      <c r="E10" s="431"/>
      <c r="F10" s="528"/>
      <c r="G10" s="470"/>
      <c r="H10" s="479"/>
      <c r="I10" s="466"/>
      <c r="J10" s="422"/>
      <c r="K10" s="431"/>
      <c r="L10" s="528"/>
      <c r="M10" s="529"/>
      <c r="N10" s="431"/>
      <c r="O10" s="530"/>
      <c r="P10" s="481"/>
      <c r="Q10" s="477"/>
      <c r="R10" s="531"/>
      <c r="S10" s="464"/>
    </row>
    <row r="11" spans="1:22" s="50" customFormat="1" ht="105" customHeight="1">
      <c r="A11" s="541" t="s">
        <v>85</v>
      </c>
      <c r="B11" s="542" t="s">
        <v>159</v>
      </c>
      <c r="C11" s="532" t="s">
        <v>160</v>
      </c>
      <c r="D11" s="552">
        <v>4367</v>
      </c>
      <c r="E11" s="553">
        <v>3952556</v>
      </c>
      <c r="F11" s="549">
        <f aca="true" t="shared" si="0" ref="F11:F19">E11/D11</f>
        <v>905.0964048545912</v>
      </c>
      <c r="G11" s="339">
        <v>4553</v>
      </c>
      <c r="H11" s="340">
        <v>3981144.8</v>
      </c>
      <c r="I11" s="341">
        <f aca="true" t="shared" si="1" ref="I11:I16">H11/G11</f>
        <v>874.4003514166483</v>
      </c>
      <c r="J11" s="533">
        <v>4264</v>
      </c>
      <c r="K11" s="340">
        <v>1281062.225</v>
      </c>
      <c r="L11" s="534">
        <f>K11/J11</f>
        <v>300.4367319418387</v>
      </c>
      <c r="M11" s="339">
        <v>4264</v>
      </c>
      <c r="N11" s="340">
        <v>1281062.225</v>
      </c>
      <c r="O11" s="341">
        <f>N11/M11</f>
        <v>300.4367319418387</v>
      </c>
      <c r="P11" s="323">
        <f aca="true" t="shared" si="2" ref="P11:P16">O11/F11-1</f>
        <v>-0.6680610702568137</v>
      </c>
      <c r="Q11" s="535">
        <f aca="true" t="shared" si="3" ref="Q11:Q16">O11/I11-1</f>
        <v>-0.6564082671569265</v>
      </c>
      <c r="R11" s="536">
        <f>O11/L11-1</f>
        <v>0</v>
      </c>
      <c r="S11" s="520" t="s">
        <v>246</v>
      </c>
      <c r="T11" s="206" t="s">
        <v>124</v>
      </c>
      <c r="U11" s="132"/>
      <c r="V11" s="133"/>
    </row>
    <row r="12" spans="1:20" s="50" customFormat="1" ht="72" customHeight="1">
      <c r="A12" s="285" t="s">
        <v>86</v>
      </c>
      <c r="B12" s="543" t="s">
        <v>161</v>
      </c>
      <c r="C12" s="292" t="s">
        <v>162</v>
      </c>
      <c r="D12" s="554">
        <v>4807</v>
      </c>
      <c r="E12" s="555">
        <v>1246039</v>
      </c>
      <c r="F12" s="550">
        <f t="shared" si="0"/>
        <v>259.2134387351779</v>
      </c>
      <c r="G12" s="334">
        <v>4917</v>
      </c>
      <c r="H12" s="335">
        <v>1203960</v>
      </c>
      <c r="I12" s="336">
        <f t="shared" si="1"/>
        <v>244.85661989017694</v>
      </c>
      <c r="J12" s="374">
        <v>4812</v>
      </c>
      <c r="K12" s="335">
        <v>315689.101</v>
      </c>
      <c r="L12" s="375">
        <f>K12/J12</f>
        <v>65.60455133000832</v>
      </c>
      <c r="M12" s="334">
        <v>4812</v>
      </c>
      <c r="N12" s="335">
        <f>K12</f>
        <v>315689.101</v>
      </c>
      <c r="O12" s="336">
        <f>N12/M12</f>
        <v>65.60455133000832</v>
      </c>
      <c r="P12" s="325">
        <f t="shared" si="2"/>
        <v>-0.7469091430979689</v>
      </c>
      <c r="Q12" s="322">
        <f t="shared" si="3"/>
        <v>-0.7320695215043267</v>
      </c>
      <c r="R12" s="324">
        <f>O12/L12-1</f>
        <v>0</v>
      </c>
      <c r="S12" s="521" t="s">
        <v>263</v>
      </c>
      <c r="T12" s="206" t="s">
        <v>124</v>
      </c>
    </row>
    <row r="13" spans="1:20" s="50" customFormat="1" ht="69" customHeight="1">
      <c r="A13" s="285" t="s">
        <v>56</v>
      </c>
      <c r="B13" s="543" t="s">
        <v>112</v>
      </c>
      <c r="C13" s="292" t="s">
        <v>113</v>
      </c>
      <c r="D13" s="556">
        <v>90</v>
      </c>
      <c r="E13" s="557">
        <v>24480</v>
      </c>
      <c r="F13" s="550">
        <f t="shared" si="0"/>
        <v>272</v>
      </c>
      <c r="G13" s="337">
        <v>90</v>
      </c>
      <c r="H13" s="338">
        <v>26691</v>
      </c>
      <c r="I13" s="336">
        <f t="shared" si="1"/>
        <v>296.56666666666666</v>
      </c>
      <c r="J13" s="376">
        <v>74</v>
      </c>
      <c r="K13" s="338">
        <v>8897</v>
      </c>
      <c r="L13" s="375">
        <f>K13/J13</f>
        <v>120.22972972972973</v>
      </c>
      <c r="M13" s="337">
        <v>74</v>
      </c>
      <c r="N13" s="338">
        <v>8897</v>
      </c>
      <c r="O13" s="336">
        <f>N13/M13</f>
        <v>120.22972972972973</v>
      </c>
      <c r="P13" s="377">
        <f t="shared" si="2"/>
        <v>-0.5579789348171702</v>
      </c>
      <c r="Q13" s="378">
        <f t="shared" si="3"/>
        <v>-0.5945945945945946</v>
      </c>
      <c r="R13" s="324">
        <f>O13/L13-1</f>
        <v>0</v>
      </c>
      <c r="S13" s="521" t="s">
        <v>249</v>
      </c>
      <c r="T13" s="206" t="s">
        <v>124</v>
      </c>
    </row>
    <row r="14" spans="1:20" s="50" customFormat="1" ht="87.75" customHeight="1">
      <c r="A14" s="285" t="s">
        <v>57</v>
      </c>
      <c r="B14" s="543" t="s">
        <v>110</v>
      </c>
      <c r="C14" s="286" t="s">
        <v>111</v>
      </c>
      <c r="D14" s="554">
        <v>28</v>
      </c>
      <c r="E14" s="557">
        <v>9520</v>
      </c>
      <c r="F14" s="550">
        <f t="shared" si="0"/>
        <v>340</v>
      </c>
      <c r="G14" s="334">
        <v>28</v>
      </c>
      <c r="H14" s="338">
        <v>9520</v>
      </c>
      <c r="I14" s="336">
        <f t="shared" si="1"/>
        <v>340</v>
      </c>
      <c r="J14" s="374">
        <v>20</v>
      </c>
      <c r="K14" s="338">
        <v>3180</v>
      </c>
      <c r="L14" s="375">
        <f>K14/J14</f>
        <v>159</v>
      </c>
      <c r="M14" s="334">
        <v>20</v>
      </c>
      <c r="N14" s="338">
        <v>3180</v>
      </c>
      <c r="O14" s="336">
        <f>N14/M14</f>
        <v>159</v>
      </c>
      <c r="P14" s="325">
        <f t="shared" si="2"/>
        <v>-0.5323529411764706</v>
      </c>
      <c r="Q14" s="322">
        <f t="shared" si="3"/>
        <v>-0.5323529411764706</v>
      </c>
      <c r="R14" s="324">
        <f>O14/L14-1</f>
        <v>0</v>
      </c>
      <c r="S14" s="522" t="s">
        <v>247</v>
      </c>
      <c r="T14" s="206" t="s">
        <v>124</v>
      </c>
    </row>
    <row r="15" spans="1:20" s="50" customFormat="1" ht="100.5" customHeight="1">
      <c r="A15" s="285" t="s">
        <v>59</v>
      </c>
      <c r="B15" s="543" t="s">
        <v>108</v>
      </c>
      <c r="C15" s="286" t="s">
        <v>109</v>
      </c>
      <c r="D15" s="554">
        <v>599</v>
      </c>
      <c r="E15" s="555">
        <v>75116</v>
      </c>
      <c r="F15" s="550">
        <f t="shared" si="0"/>
        <v>125.40233722871453</v>
      </c>
      <c r="G15" s="334">
        <v>599</v>
      </c>
      <c r="H15" s="335">
        <v>114100.125</v>
      </c>
      <c r="I15" s="336">
        <f t="shared" si="1"/>
        <v>190.4843489148581</v>
      </c>
      <c r="J15" s="374">
        <v>592</v>
      </c>
      <c r="K15" s="335">
        <v>13229.791</v>
      </c>
      <c r="L15" s="375">
        <f>K15/J15</f>
        <v>22.34761993243243</v>
      </c>
      <c r="M15" s="334">
        <v>592</v>
      </c>
      <c r="N15" s="335">
        <v>13229.791</v>
      </c>
      <c r="O15" s="336">
        <f>N15/M15</f>
        <v>22.34761993243243</v>
      </c>
      <c r="P15" s="377">
        <f t="shared" si="2"/>
        <v>-0.821792636195657</v>
      </c>
      <c r="Q15" s="378">
        <f t="shared" si="3"/>
        <v>-0.8826800203809854</v>
      </c>
      <c r="R15" s="324">
        <f>O15/L15-1</f>
        <v>0</v>
      </c>
      <c r="S15" s="522" t="s">
        <v>248</v>
      </c>
      <c r="T15" s="206" t="s">
        <v>124</v>
      </c>
    </row>
    <row r="16" spans="1:20" s="50" customFormat="1" ht="69" customHeight="1">
      <c r="A16" s="287" t="s">
        <v>189</v>
      </c>
      <c r="B16" s="543" t="s">
        <v>259</v>
      </c>
      <c r="C16" s="288" t="s">
        <v>174</v>
      </c>
      <c r="D16" s="556">
        <v>1545</v>
      </c>
      <c r="E16" s="557">
        <v>12360</v>
      </c>
      <c r="F16" s="550">
        <f t="shared" si="0"/>
        <v>8</v>
      </c>
      <c r="G16" s="342">
        <v>4935</v>
      </c>
      <c r="H16" s="343">
        <v>39480</v>
      </c>
      <c r="I16" s="336">
        <f t="shared" si="1"/>
        <v>8</v>
      </c>
      <c r="J16" s="376">
        <v>0</v>
      </c>
      <c r="K16" s="338">
        <v>0</v>
      </c>
      <c r="L16" s="375">
        <v>0</v>
      </c>
      <c r="M16" s="337">
        <v>0</v>
      </c>
      <c r="N16" s="338">
        <v>0</v>
      </c>
      <c r="O16" s="336">
        <v>0</v>
      </c>
      <c r="P16" s="377">
        <f t="shared" si="2"/>
        <v>-1</v>
      </c>
      <c r="Q16" s="378">
        <f t="shared" si="3"/>
        <v>-1</v>
      </c>
      <c r="R16" s="324">
        <v>0</v>
      </c>
      <c r="S16" s="523" t="s">
        <v>179</v>
      </c>
      <c r="T16" s="173" t="s">
        <v>124</v>
      </c>
    </row>
    <row r="17" spans="1:20" s="50" customFormat="1" ht="69" customHeight="1">
      <c r="A17" s="287" t="s">
        <v>190</v>
      </c>
      <c r="B17" s="543" t="s">
        <v>175</v>
      </c>
      <c r="C17" s="288" t="s">
        <v>174</v>
      </c>
      <c r="D17" s="556">
        <v>844</v>
      </c>
      <c r="E17" s="557">
        <v>6782</v>
      </c>
      <c r="F17" s="550">
        <f t="shared" si="0"/>
        <v>8.035545023696683</v>
      </c>
      <c r="G17" s="356">
        <v>0</v>
      </c>
      <c r="H17" s="357">
        <v>0</v>
      </c>
      <c r="I17" s="352">
        <v>0</v>
      </c>
      <c r="J17" s="355">
        <v>0</v>
      </c>
      <c r="K17" s="354">
        <v>0</v>
      </c>
      <c r="L17" s="351">
        <v>0</v>
      </c>
      <c r="M17" s="353">
        <v>0</v>
      </c>
      <c r="N17" s="354">
        <v>0</v>
      </c>
      <c r="O17" s="352">
        <v>0</v>
      </c>
      <c r="P17" s="325">
        <v>0</v>
      </c>
      <c r="Q17" s="322">
        <v>0</v>
      </c>
      <c r="R17" s="324">
        <v>0</v>
      </c>
      <c r="S17" s="523" t="s">
        <v>258</v>
      </c>
      <c r="T17" s="173" t="s">
        <v>124</v>
      </c>
    </row>
    <row r="18" spans="1:20" s="50" customFormat="1" ht="69" customHeight="1">
      <c r="A18" s="287" t="s">
        <v>198</v>
      </c>
      <c r="B18" s="543" t="s">
        <v>176</v>
      </c>
      <c r="C18" s="288" t="s">
        <v>174</v>
      </c>
      <c r="D18" s="556">
        <v>1354</v>
      </c>
      <c r="E18" s="557">
        <v>27097</v>
      </c>
      <c r="F18" s="550">
        <f t="shared" si="0"/>
        <v>20.01255539143279</v>
      </c>
      <c r="G18" s="337">
        <v>800</v>
      </c>
      <c r="H18" s="338">
        <v>16000</v>
      </c>
      <c r="I18" s="336">
        <f aca="true" t="shared" si="4" ref="I18:I26">H18/G18</f>
        <v>20</v>
      </c>
      <c r="J18" s="376">
        <v>0</v>
      </c>
      <c r="K18" s="338">
        <v>0</v>
      </c>
      <c r="L18" s="375">
        <v>0</v>
      </c>
      <c r="M18" s="337">
        <v>0</v>
      </c>
      <c r="N18" s="338">
        <v>0</v>
      </c>
      <c r="O18" s="336">
        <v>0</v>
      </c>
      <c r="P18" s="325">
        <f>O18/F18-1</f>
        <v>-1</v>
      </c>
      <c r="Q18" s="322">
        <f>O18/I18-1</f>
        <v>-1</v>
      </c>
      <c r="R18" s="324">
        <v>0</v>
      </c>
      <c r="S18" s="523" t="s">
        <v>179</v>
      </c>
      <c r="T18" s="173" t="s">
        <v>124</v>
      </c>
    </row>
    <row r="19" spans="1:20" s="50" customFormat="1" ht="69" customHeight="1">
      <c r="A19" s="287" t="s">
        <v>96</v>
      </c>
      <c r="B19" s="544" t="s">
        <v>177</v>
      </c>
      <c r="C19" s="288" t="s">
        <v>174</v>
      </c>
      <c r="D19" s="556">
        <v>100</v>
      </c>
      <c r="E19" s="557">
        <v>2594</v>
      </c>
      <c r="F19" s="550">
        <f t="shared" si="0"/>
        <v>25.94</v>
      </c>
      <c r="G19" s="380">
        <v>0</v>
      </c>
      <c r="H19" s="338">
        <v>0</v>
      </c>
      <c r="I19" s="336">
        <v>0</v>
      </c>
      <c r="J19" s="376">
        <v>0</v>
      </c>
      <c r="K19" s="338">
        <v>0</v>
      </c>
      <c r="L19" s="375">
        <v>0</v>
      </c>
      <c r="M19" s="337">
        <v>0</v>
      </c>
      <c r="N19" s="338">
        <v>0</v>
      </c>
      <c r="O19" s="336">
        <v>0</v>
      </c>
      <c r="P19" s="377">
        <v>0</v>
      </c>
      <c r="Q19" s="322">
        <v>0</v>
      </c>
      <c r="R19" s="324">
        <v>0</v>
      </c>
      <c r="S19" s="523" t="s">
        <v>253</v>
      </c>
      <c r="T19" s="173" t="s">
        <v>124</v>
      </c>
    </row>
    <row r="20" spans="1:25" s="50" customFormat="1" ht="65.25" customHeight="1">
      <c r="A20" s="287" t="s">
        <v>196</v>
      </c>
      <c r="B20" s="543" t="s">
        <v>178</v>
      </c>
      <c r="C20" s="288" t="s">
        <v>174</v>
      </c>
      <c r="D20" s="556">
        <v>1706</v>
      </c>
      <c r="E20" s="557">
        <v>40958</v>
      </c>
      <c r="F20" s="550">
        <f aca="true" t="shared" si="5" ref="F20:F27">E20/D20</f>
        <v>24.00820633059789</v>
      </c>
      <c r="G20" s="380">
        <v>1192</v>
      </c>
      <c r="H20" s="338">
        <v>28596</v>
      </c>
      <c r="I20" s="336">
        <f t="shared" si="4"/>
        <v>23.98993288590604</v>
      </c>
      <c r="J20" s="376">
        <v>0</v>
      </c>
      <c r="K20" s="338">
        <v>0</v>
      </c>
      <c r="L20" s="375">
        <v>0</v>
      </c>
      <c r="M20" s="337">
        <v>0</v>
      </c>
      <c r="N20" s="338">
        <v>0</v>
      </c>
      <c r="O20" s="336">
        <v>0</v>
      </c>
      <c r="P20" s="325">
        <v>0</v>
      </c>
      <c r="Q20" s="322">
        <v>0</v>
      </c>
      <c r="R20" s="324">
        <v>0</v>
      </c>
      <c r="S20" s="523" t="s">
        <v>252</v>
      </c>
      <c r="T20" s="173" t="s">
        <v>124</v>
      </c>
      <c r="V20" s="133"/>
      <c r="Y20" s="133"/>
    </row>
    <row r="21" spans="1:25" s="50" customFormat="1" ht="85.5" customHeight="1">
      <c r="A21" s="309" t="s">
        <v>191</v>
      </c>
      <c r="B21" s="545" t="s">
        <v>182</v>
      </c>
      <c r="C21" s="289" t="s">
        <v>180</v>
      </c>
      <c r="D21" s="556">
        <v>1538</v>
      </c>
      <c r="E21" s="557">
        <v>230671</v>
      </c>
      <c r="F21" s="550">
        <f>E21/D21</f>
        <v>149.981144343303</v>
      </c>
      <c r="G21" s="337">
        <v>826</v>
      </c>
      <c r="H21" s="338">
        <v>123962</v>
      </c>
      <c r="I21" s="336">
        <f t="shared" si="4"/>
        <v>150.07506053268764</v>
      </c>
      <c r="J21" s="376">
        <v>736</v>
      </c>
      <c r="K21" s="338">
        <v>110384</v>
      </c>
      <c r="L21" s="375">
        <f>K21/J21</f>
        <v>149.97826086956522</v>
      </c>
      <c r="M21" s="337">
        <v>736</v>
      </c>
      <c r="N21" s="338">
        <v>110384</v>
      </c>
      <c r="O21" s="336">
        <f>N21/M21</f>
        <v>149.97826086956522</v>
      </c>
      <c r="P21" s="377">
        <f>O21/F21-1</f>
        <v>-1.9225574990677785E-05</v>
      </c>
      <c r="Q21" s="378">
        <f>O21/I21-1</f>
        <v>-0.0006450083230273851</v>
      </c>
      <c r="R21" s="379">
        <f>O21/L21-1</f>
        <v>0</v>
      </c>
      <c r="S21" s="523" t="s">
        <v>250</v>
      </c>
      <c r="T21" s="173" t="s">
        <v>124</v>
      </c>
      <c r="V21" s="133"/>
      <c r="Y21" s="133"/>
    </row>
    <row r="22" spans="1:25" s="50" customFormat="1" ht="113.25" customHeight="1">
      <c r="A22" s="309" t="s">
        <v>192</v>
      </c>
      <c r="B22" s="546" t="s">
        <v>116</v>
      </c>
      <c r="C22" s="290" t="s">
        <v>207</v>
      </c>
      <c r="D22" s="556">
        <v>0</v>
      </c>
      <c r="E22" s="557">
        <v>0</v>
      </c>
      <c r="F22" s="550">
        <v>0</v>
      </c>
      <c r="G22" s="337">
        <v>9</v>
      </c>
      <c r="H22" s="338">
        <v>66000</v>
      </c>
      <c r="I22" s="336">
        <f t="shared" si="4"/>
        <v>7333.333333333333</v>
      </c>
      <c r="J22" s="376">
        <v>0</v>
      </c>
      <c r="K22" s="338">
        <v>0</v>
      </c>
      <c r="L22" s="375">
        <v>0</v>
      </c>
      <c r="M22" s="337">
        <v>0</v>
      </c>
      <c r="N22" s="338">
        <v>0</v>
      </c>
      <c r="O22" s="336">
        <v>0</v>
      </c>
      <c r="P22" s="377">
        <v>0</v>
      </c>
      <c r="Q22" s="378">
        <f>O22/I22-1</f>
        <v>-1</v>
      </c>
      <c r="R22" s="379">
        <v>0</v>
      </c>
      <c r="S22" s="523" t="s">
        <v>251</v>
      </c>
      <c r="T22" s="173" t="s">
        <v>124</v>
      </c>
      <c r="V22" s="133"/>
      <c r="Y22" s="133"/>
    </row>
    <row r="23" spans="1:21" s="50" customFormat="1" ht="132.75" customHeight="1">
      <c r="A23" s="287" t="s">
        <v>200</v>
      </c>
      <c r="B23" s="543" t="s">
        <v>181</v>
      </c>
      <c r="C23" s="288" t="s">
        <v>114</v>
      </c>
      <c r="D23" s="556">
        <v>1</v>
      </c>
      <c r="E23" s="557">
        <v>48902</v>
      </c>
      <c r="F23" s="550">
        <f t="shared" si="5"/>
        <v>48902</v>
      </c>
      <c r="G23" s="337">
        <v>1</v>
      </c>
      <c r="H23" s="338">
        <v>46336</v>
      </c>
      <c r="I23" s="336">
        <f t="shared" si="4"/>
        <v>46336</v>
      </c>
      <c r="J23" s="376">
        <v>1</v>
      </c>
      <c r="K23" s="338">
        <v>46336</v>
      </c>
      <c r="L23" s="375">
        <f>K23/J23</f>
        <v>46336</v>
      </c>
      <c r="M23" s="337">
        <v>1</v>
      </c>
      <c r="N23" s="338">
        <v>46336</v>
      </c>
      <c r="O23" s="336">
        <f>N23/M23</f>
        <v>46336</v>
      </c>
      <c r="P23" s="325">
        <f>O23/F23-1</f>
        <v>-0.0524722915218192</v>
      </c>
      <c r="Q23" s="322">
        <f>O23/I23-1</f>
        <v>0</v>
      </c>
      <c r="R23" s="324">
        <f>O23/L23-1</f>
        <v>0</v>
      </c>
      <c r="S23" s="523" t="s">
        <v>285</v>
      </c>
      <c r="T23" s="173" t="s">
        <v>124</v>
      </c>
      <c r="U23" s="173" t="s">
        <v>284</v>
      </c>
    </row>
    <row r="24" spans="1:22" s="50" customFormat="1" ht="87" customHeight="1">
      <c r="A24" s="287" t="s">
        <v>194</v>
      </c>
      <c r="B24" s="543" t="s">
        <v>201</v>
      </c>
      <c r="C24" s="288" t="s">
        <v>204</v>
      </c>
      <c r="D24" s="556">
        <v>772</v>
      </c>
      <c r="E24" s="557">
        <v>20834</v>
      </c>
      <c r="F24" s="550">
        <f t="shared" si="5"/>
        <v>26.987046632124354</v>
      </c>
      <c r="G24" s="334">
        <v>1098</v>
      </c>
      <c r="H24" s="335">
        <v>30000</v>
      </c>
      <c r="I24" s="336">
        <f t="shared" si="4"/>
        <v>27.3224043715847</v>
      </c>
      <c r="J24" s="374">
        <v>0</v>
      </c>
      <c r="K24" s="335">
        <v>0</v>
      </c>
      <c r="L24" s="375">
        <v>0</v>
      </c>
      <c r="M24" s="334">
        <v>0</v>
      </c>
      <c r="N24" s="335">
        <v>0</v>
      </c>
      <c r="O24" s="336">
        <v>0</v>
      </c>
      <c r="P24" s="325">
        <f>O24/F24-1</f>
        <v>-1</v>
      </c>
      <c r="Q24" s="322">
        <f>O24/I24-1</f>
        <v>-1</v>
      </c>
      <c r="R24" s="324">
        <v>0</v>
      </c>
      <c r="S24" s="223" t="s">
        <v>287</v>
      </c>
      <c r="T24" s="173" t="s">
        <v>124</v>
      </c>
      <c r="V24" s="173" t="s">
        <v>209</v>
      </c>
    </row>
    <row r="25" spans="1:22" s="50" customFormat="1" ht="82.5" customHeight="1">
      <c r="A25" s="287" t="s">
        <v>199</v>
      </c>
      <c r="B25" s="543" t="s">
        <v>202</v>
      </c>
      <c r="C25" s="288" t="s">
        <v>205</v>
      </c>
      <c r="D25" s="556">
        <v>0</v>
      </c>
      <c r="E25" s="557">
        <v>0</v>
      </c>
      <c r="F25" s="550">
        <v>0</v>
      </c>
      <c r="G25" s="334">
        <v>4</v>
      </c>
      <c r="H25" s="335">
        <v>2000</v>
      </c>
      <c r="I25" s="336">
        <f t="shared" si="4"/>
        <v>500</v>
      </c>
      <c r="J25" s="374">
        <v>4</v>
      </c>
      <c r="K25" s="335">
        <v>2000</v>
      </c>
      <c r="L25" s="375">
        <f>K25/J25</f>
        <v>500</v>
      </c>
      <c r="M25" s="334">
        <v>0</v>
      </c>
      <c r="N25" s="335">
        <v>0</v>
      </c>
      <c r="O25" s="336">
        <v>0</v>
      </c>
      <c r="P25" s="325">
        <v>0</v>
      </c>
      <c r="Q25" s="378">
        <v>0</v>
      </c>
      <c r="R25" s="379">
        <v>0</v>
      </c>
      <c r="S25" s="223" t="s">
        <v>287</v>
      </c>
      <c r="T25" s="173" t="s">
        <v>124</v>
      </c>
      <c r="V25" s="173" t="s">
        <v>283</v>
      </c>
    </row>
    <row r="26" spans="1:22" s="50" customFormat="1" ht="64.5" customHeight="1">
      <c r="A26" s="537" t="s">
        <v>195</v>
      </c>
      <c r="B26" s="547" t="s">
        <v>203</v>
      </c>
      <c r="C26" s="326" t="s">
        <v>206</v>
      </c>
      <c r="D26" s="556">
        <v>7</v>
      </c>
      <c r="E26" s="557">
        <v>1231</v>
      </c>
      <c r="F26" s="551">
        <f t="shared" si="5"/>
        <v>175.85714285714286</v>
      </c>
      <c r="G26" s="337">
        <v>12</v>
      </c>
      <c r="H26" s="338">
        <v>2000</v>
      </c>
      <c r="I26" s="336">
        <f t="shared" si="4"/>
        <v>166.66666666666666</v>
      </c>
      <c r="J26" s="376">
        <v>12</v>
      </c>
      <c r="K26" s="338">
        <v>2000</v>
      </c>
      <c r="L26" s="375">
        <f>K26/J26</f>
        <v>166.66666666666666</v>
      </c>
      <c r="M26" s="337">
        <v>0</v>
      </c>
      <c r="N26" s="338">
        <v>0</v>
      </c>
      <c r="O26" s="336">
        <v>0</v>
      </c>
      <c r="P26" s="325">
        <f>O26/F26-1</f>
        <v>-1</v>
      </c>
      <c r="Q26" s="322">
        <f>O26/I26-1</f>
        <v>-1</v>
      </c>
      <c r="R26" s="324">
        <v>0</v>
      </c>
      <c r="S26" s="223" t="s">
        <v>287</v>
      </c>
      <c r="T26" s="173" t="s">
        <v>124</v>
      </c>
      <c r="V26" s="173" t="s">
        <v>282</v>
      </c>
    </row>
    <row r="27" spans="1:22" s="50" customFormat="1" ht="64.5" customHeight="1" thickBot="1">
      <c r="A27" s="538" t="s">
        <v>224</v>
      </c>
      <c r="B27" s="548" t="s">
        <v>225</v>
      </c>
      <c r="C27" s="540" t="s">
        <v>226</v>
      </c>
      <c r="D27" s="558">
        <v>1</v>
      </c>
      <c r="E27" s="559">
        <v>524</v>
      </c>
      <c r="F27" s="551">
        <f t="shared" si="5"/>
        <v>524</v>
      </c>
      <c r="G27" s="337">
        <v>0</v>
      </c>
      <c r="H27" s="338">
        <v>0</v>
      </c>
      <c r="I27" s="336">
        <v>0</v>
      </c>
      <c r="J27" s="376">
        <v>0</v>
      </c>
      <c r="K27" s="338">
        <v>0</v>
      </c>
      <c r="L27" s="375">
        <v>0</v>
      </c>
      <c r="M27" s="337">
        <v>0</v>
      </c>
      <c r="N27" s="338">
        <v>0</v>
      </c>
      <c r="O27" s="336">
        <v>0</v>
      </c>
      <c r="P27" s="325">
        <v>0</v>
      </c>
      <c r="Q27" s="322">
        <v>0</v>
      </c>
      <c r="R27" s="324">
        <v>0</v>
      </c>
      <c r="S27" s="381" t="s">
        <v>260</v>
      </c>
      <c r="T27" s="173" t="s">
        <v>124</v>
      </c>
      <c r="V27" s="173"/>
    </row>
    <row r="28" spans="1:20" s="50" customFormat="1" ht="16.5" thickBot="1">
      <c r="A28" s="327"/>
      <c r="B28" s="358"/>
      <c r="C28" s="359"/>
      <c r="D28" s="360"/>
      <c r="E28" s="360"/>
      <c r="F28" s="328"/>
      <c r="G28" s="329"/>
      <c r="H28" s="329"/>
      <c r="I28" s="330"/>
      <c r="J28" s="329"/>
      <c r="K28" s="329"/>
      <c r="L28" s="330"/>
      <c r="M28" s="329"/>
      <c r="N28" s="329"/>
      <c r="O28" s="330"/>
      <c r="P28" s="331"/>
      <c r="Q28" s="331"/>
      <c r="R28" s="539"/>
      <c r="S28" s="524"/>
      <c r="T28" s="173"/>
    </row>
    <row r="29" spans="1:18" s="37" customFormat="1" ht="21.75" customHeight="1">
      <c r="A29" s="332"/>
      <c r="B29" s="333"/>
      <c r="C29" s="174"/>
      <c r="D29" s="174"/>
      <c r="E29" s="344">
        <f>SUM(E11:E28)</f>
        <v>5699664</v>
      </c>
      <c r="F29" s="310"/>
      <c r="G29" s="310"/>
      <c r="H29" s="384">
        <f>SUM(H11:H28)</f>
        <v>5689789.925</v>
      </c>
      <c r="I29" s="385"/>
      <c r="J29" s="385"/>
      <c r="K29" s="386">
        <f>SUM(K11:K28)</f>
        <v>1782778.117</v>
      </c>
      <c r="L29" s="385"/>
      <c r="M29" s="385"/>
      <c r="N29" s="387">
        <f>SUM(N11:N28)</f>
        <v>1778778.117</v>
      </c>
      <c r="O29" s="174"/>
      <c r="P29" s="174"/>
      <c r="Q29" s="174"/>
      <c r="R29" s="174"/>
    </row>
    <row r="30" spans="1:19" ht="23.25" customHeight="1">
      <c r="A30" s="140"/>
      <c r="B30" s="140"/>
      <c r="C30" s="176"/>
      <c r="D30" s="176"/>
      <c r="E30" s="311">
        <v>5832100</v>
      </c>
      <c r="F30" s="312">
        <f>E29-E30</f>
        <v>-132436</v>
      </c>
      <c r="G30" s="313"/>
      <c r="H30" s="388">
        <v>5689790</v>
      </c>
      <c r="I30" s="389" t="s">
        <v>208</v>
      </c>
      <c r="J30" s="384">
        <f>H29-H30</f>
        <v>-0.07500000018626451</v>
      </c>
      <c r="K30" s="390">
        <v>1782778.117</v>
      </c>
      <c r="L30" s="385"/>
      <c r="M30" s="385"/>
      <c r="N30" s="385"/>
      <c r="O30" s="176"/>
      <c r="P30" s="176"/>
      <c r="Q30" s="176"/>
      <c r="R30" s="176"/>
      <c r="S30" s="184"/>
    </row>
    <row r="31" spans="1:19" ht="29.25" customHeight="1">
      <c r="A31" s="140"/>
      <c r="B31" s="140"/>
      <c r="C31" s="455" t="s">
        <v>24</v>
      </c>
      <c r="D31" s="456"/>
      <c r="E31" s="448" t="s">
        <v>137</v>
      </c>
      <c r="F31" s="449"/>
      <c r="G31" s="445" t="s">
        <v>25</v>
      </c>
      <c r="H31" s="178" t="s">
        <v>9</v>
      </c>
      <c r="I31" s="417" t="s">
        <v>212</v>
      </c>
      <c r="J31" s="418"/>
      <c r="K31" s="391">
        <f>K29-K30</f>
        <v>0</v>
      </c>
      <c r="L31" s="313"/>
      <c r="M31" s="313"/>
      <c r="N31" s="392">
        <v>0</v>
      </c>
      <c r="O31" s="313"/>
      <c r="P31" s="313"/>
      <c r="Q31" s="313"/>
      <c r="R31" s="176"/>
      <c r="S31" s="184"/>
    </row>
    <row r="32" spans="1:19" ht="21.75" customHeight="1">
      <c r="A32" s="141"/>
      <c r="B32" s="140"/>
      <c r="C32" s="457"/>
      <c r="D32" s="458"/>
      <c r="E32" s="448" t="s">
        <v>26</v>
      </c>
      <c r="F32" s="449"/>
      <c r="G32" s="446"/>
      <c r="H32" s="178" t="s">
        <v>26</v>
      </c>
      <c r="I32" s="443"/>
      <c r="J32" s="444"/>
      <c r="K32" s="313"/>
      <c r="L32" s="313"/>
      <c r="M32" s="313">
        <v>231</v>
      </c>
      <c r="N32" s="312" t="e">
        <f>K16+K17+K18+K19+K20+#REF!+#REF!+K21+K22+K23</f>
        <v>#REF!</v>
      </c>
      <c r="O32" s="313" t="s">
        <v>124</v>
      </c>
      <c r="P32" s="313"/>
      <c r="Q32" s="313"/>
      <c r="R32" s="176"/>
      <c r="S32" s="184"/>
    </row>
    <row r="33" spans="1:19" s="37" customFormat="1" ht="21.75" customHeight="1">
      <c r="A33" s="141"/>
      <c r="B33" s="333"/>
      <c r="C33" s="459"/>
      <c r="D33" s="460"/>
      <c r="E33" s="448" t="s">
        <v>213</v>
      </c>
      <c r="F33" s="449"/>
      <c r="G33" s="447"/>
      <c r="H33" s="178" t="s">
        <v>27</v>
      </c>
      <c r="I33" s="443"/>
      <c r="J33" s="444"/>
      <c r="K33" s="310"/>
      <c r="L33" s="310"/>
      <c r="M33" s="310">
        <v>6</v>
      </c>
      <c r="N33" s="344">
        <f>K11+K12+K13+K14+K15+K24+K25+K26</f>
        <v>1626058.117</v>
      </c>
      <c r="O33" s="310">
        <f>1071940.739+177075.984+344251.409+25558.845</f>
        <v>1618826.977</v>
      </c>
      <c r="P33" s="393">
        <f>N33-O33</f>
        <v>7231.14000000013</v>
      </c>
      <c r="Q33" s="310"/>
      <c r="R33" s="174"/>
      <c r="S33" s="183"/>
    </row>
    <row r="34" spans="1:19" ht="18.75" customHeight="1">
      <c r="A34" s="141"/>
      <c r="B34" s="140"/>
      <c r="C34" s="176"/>
      <c r="D34" s="176"/>
      <c r="E34" s="176"/>
      <c r="F34" s="176"/>
      <c r="G34" s="176"/>
      <c r="H34" s="382" t="s">
        <v>262</v>
      </c>
      <c r="I34" s="176"/>
      <c r="J34" s="176"/>
      <c r="K34" s="313"/>
      <c r="L34" s="313"/>
      <c r="M34" s="313"/>
      <c r="N34" s="312"/>
      <c r="O34" s="313"/>
      <c r="P34" s="312"/>
      <c r="Q34" s="313"/>
      <c r="R34" s="176"/>
      <c r="S34" s="184"/>
    </row>
    <row r="35" spans="1:19" ht="12.75">
      <c r="A35" s="141"/>
      <c r="B35" s="140"/>
      <c r="C35" s="176"/>
      <c r="D35" s="176"/>
      <c r="E35" s="176"/>
      <c r="F35" s="176"/>
      <c r="G35" s="176"/>
      <c r="H35" s="175"/>
      <c r="I35" s="176"/>
      <c r="J35" s="176"/>
      <c r="K35" s="313"/>
      <c r="L35" s="313"/>
      <c r="M35" s="313"/>
      <c r="N35" s="312">
        <f>N29-N34</f>
        <v>1778778.117</v>
      </c>
      <c r="O35" s="313"/>
      <c r="P35" s="313"/>
      <c r="Q35" s="313"/>
      <c r="R35" s="176"/>
      <c r="S35" s="184"/>
    </row>
    <row r="36" spans="1:19" ht="12.75">
      <c r="A36" s="141"/>
      <c r="B36" s="140"/>
      <c r="C36" s="176"/>
      <c r="D36" s="176"/>
      <c r="E36" s="312" t="e">
        <f>E16+E17+E18+E19+E20+#REF!+#REF!+E21+E22+E23</f>
        <v>#REF!</v>
      </c>
      <c r="F36" s="176"/>
      <c r="G36" s="313">
        <v>231</v>
      </c>
      <c r="H36" s="312">
        <f>H18+H20+H21+H22+H23+H16</f>
        <v>320374</v>
      </c>
      <c r="I36" s="312"/>
      <c r="J36" s="176"/>
      <c r="K36" s="313"/>
      <c r="L36" s="313"/>
      <c r="M36" s="313"/>
      <c r="N36" s="313"/>
      <c r="O36" s="313"/>
      <c r="P36" s="313"/>
      <c r="Q36" s="313"/>
      <c r="R36" s="176"/>
      <c r="S36" s="184"/>
    </row>
    <row r="37" spans="1:19" ht="12.75">
      <c r="A37" s="141"/>
      <c r="B37" s="140"/>
      <c r="C37" s="176"/>
      <c r="D37" s="176"/>
      <c r="E37" s="313">
        <v>384091</v>
      </c>
      <c r="F37" s="176"/>
      <c r="G37" s="313"/>
      <c r="H37" s="312"/>
      <c r="I37" s="313"/>
      <c r="J37" s="176"/>
      <c r="K37" s="313"/>
      <c r="L37" s="313"/>
      <c r="M37" s="313"/>
      <c r="N37" s="313"/>
      <c r="O37" s="313"/>
      <c r="P37" s="313"/>
      <c r="Q37" s="313"/>
      <c r="R37" s="176"/>
      <c r="S37" s="184"/>
    </row>
    <row r="38" spans="1:19" ht="12.75">
      <c r="A38" s="141"/>
      <c r="B38" s="140"/>
      <c r="C38" s="176"/>
      <c r="D38" s="176"/>
      <c r="E38" s="312" t="e">
        <f>E36-E37</f>
        <v>#REF!</v>
      </c>
      <c r="F38" s="176"/>
      <c r="G38" s="313">
        <v>602</v>
      </c>
      <c r="H38" s="312">
        <f>H12+H13+H14+H15+H24+H25+H26</f>
        <v>1388271.125</v>
      </c>
      <c r="I38" s="313"/>
      <c r="J38" s="176"/>
      <c r="K38" s="312"/>
      <c r="L38" s="313"/>
      <c r="M38" s="313"/>
      <c r="N38" s="313"/>
      <c r="O38" s="313"/>
      <c r="P38" s="313"/>
      <c r="Q38" s="313"/>
      <c r="R38" s="176"/>
      <c r="S38" s="184"/>
    </row>
    <row r="39" spans="2:19" ht="12.75">
      <c r="B39" s="176"/>
      <c r="C39" s="176"/>
      <c r="D39" s="176"/>
      <c r="E39" s="176"/>
      <c r="F39" s="176"/>
      <c r="G39" s="313" t="s">
        <v>261</v>
      </c>
      <c r="H39" s="312">
        <f>H11</f>
        <v>3981144.8</v>
      </c>
      <c r="I39" s="313"/>
      <c r="J39" s="176"/>
      <c r="K39" s="176"/>
      <c r="L39" s="176"/>
      <c r="M39" s="176"/>
      <c r="N39" s="176"/>
      <c r="O39" s="176"/>
      <c r="P39" s="176"/>
      <c r="Q39" s="176"/>
      <c r="R39" s="176"/>
      <c r="S39" s="184"/>
    </row>
    <row r="40" spans="2:19" ht="12.75">
      <c r="B40" s="176"/>
      <c r="C40" s="176"/>
      <c r="D40" s="176"/>
      <c r="E40" s="176"/>
      <c r="F40" s="176"/>
      <c r="G40" s="312"/>
      <c r="H40" s="312"/>
      <c r="I40" s="313"/>
      <c r="J40" s="176"/>
      <c r="K40" s="176"/>
      <c r="L40" s="176"/>
      <c r="M40" s="176"/>
      <c r="N40" s="176"/>
      <c r="O40" s="176"/>
      <c r="P40" s="176"/>
      <c r="Q40" s="176"/>
      <c r="R40" s="176"/>
      <c r="S40" s="184"/>
    </row>
    <row r="41" spans="2:19" ht="12.75">
      <c r="B41" s="176"/>
      <c r="C41" s="176"/>
      <c r="D41" s="176"/>
      <c r="E41" s="176"/>
      <c r="F41" s="176"/>
      <c r="G41" s="313"/>
      <c r="H41" s="312">
        <f>H36+H38+H39</f>
        <v>5689789.925</v>
      </c>
      <c r="I41" s="313"/>
      <c r="J41" s="176"/>
      <c r="K41" s="175"/>
      <c r="L41" s="176"/>
      <c r="M41" s="176"/>
      <c r="N41" s="176"/>
      <c r="O41" s="176"/>
      <c r="P41" s="176"/>
      <c r="Q41" s="176"/>
      <c r="R41" s="176"/>
      <c r="S41" s="184"/>
    </row>
    <row r="42" spans="2:19" ht="12.75">
      <c r="B42" s="176"/>
      <c r="C42" s="176"/>
      <c r="D42" s="176"/>
      <c r="E42" s="176"/>
      <c r="F42" s="176"/>
      <c r="G42" s="313"/>
      <c r="H42" s="313">
        <v>5689790</v>
      </c>
      <c r="I42" s="312">
        <f>H41-H42</f>
        <v>-0.07500000018626451</v>
      </c>
      <c r="J42" s="176"/>
      <c r="K42" s="176"/>
      <c r="L42" s="176"/>
      <c r="M42" s="176"/>
      <c r="N42" s="176"/>
      <c r="O42" s="176"/>
      <c r="P42" s="176"/>
      <c r="Q42" s="176"/>
      <c r="R42" s="176"/>
      <c r="S42" s="184"/>
    </row>
    <row r="43" spans="2:19" ht="12.75">
      <c r="B43" s="176"/>
      <c r="C43" s="176"/>
      <c r="D43" s="176"/>
      <c r="E43" s="176"/>
      <c r="F43" s="176"/>
      <c r="G43" s="313"/>
      <c r="H43" s="313"/>
      <c r="I43" s="313"/>
      <c r="J43" s="176"/>
      <c r="K43" s="176"/>
      <c r="L43" s="176"/>
      <c r="M43" s="176"/>
      <c r="N43" s="176"/>
      <c r="O43" s="176"/>
      <c r="P43" s="176"/>
      <c r="Q43" s="176"/>
      <c r="R43" s="176"/>
      <c r="S43" s="184"/>
    </row>
    <row r="44" spans="2:19" ht="12.75">
      <c r="B44" s="176"/>
      <c r="C44" s="176"/>
      <c r="D44" s="176"/>
      <c r="E44" s="176"/>
      <c r="F44" s="176"/>
      <c r="G44" s="313"/>
      <c r="H44" s="313"/>
      <c r="I44" s="313"/>
      <c r="J44" s="176"/>
      <c r="K44" s="176"/>
      <c r="L44" s="176"/>
      <c r="M44" s="176"/>
      <c r="N44" s="176"/>
      <c r="O44" s="176"/>
      <c r="P44" s="176"/>
      <c r="Q44" s="176"/>
      <c r="R44" s="176"/>
      <c r="S44" s="184"/>
    </row>
    <row r="45" spans="7:19" ht="12.75">
      <c r="G45" s="313"/>
      <c r="H45" s="313"/>
      <c r="I45" s="313"/>
      <c r="L45" s="184"/>
      <c r="M45" s="184"/>
      <c r="N45" s="176"/>
      <c r="O45" s="176"/>
      <c r="P45" s="176"/>
      <c r="Q45" s="176"/>
      <c r="R45" s="176"/>
      <c r="S45" s="184"/>
    </row>
    <row r="46" spans="12:19" ht="12.75">
      <c r="L46" s="184"/>
      <c r="M46" s="184"/>
      <c r="N46" s="176"/>
      <c r="O46" s="176"/>
      <c r="P46" s="176"/>
      <c r="Q46" s="176"/>
      <c r="R46" s="176"/>
      <c r="S46" s="184"/>
    </row>
    <row r="47" spans="12:19" ht="12.75">
      <c r="L47" s="184"/>
      <c r="M47" s="184"/>
      <c r="N47" s="184"/>
      <c r="O47" s="184"/>
      <c r="P47" s="184"/>
      <c r="Q47" s="184"/>
      <c r="R47" s="184"/>
      <c r="S47" s="184"/>
    </row>
  </sheetData>
  <sheetProtection/>
  <mergeCells count="29">
    <mergeCell ref="G9:G10"/>
    <mergeCell ref="F9:F10"/>
    <mergeCell ref="A7:B7"/>
    <mergeCell ref="R9:R10"/>
    <mergeCell ref="P8:R8"/>
    <mergeCell ref="Q9:Q10"/>
    <mergeCell ref="H9:H10"/>
    <mergeCell ref="P9:P10"/>
    <mergeCell ref="J9:J10"/>
    <mergeCell ref="K9:K10"/>
    <mergeCell ref="L9:L10"/>
    <mergeCell ref="S8:S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E33:F33"/>
    <mergeCell ref="C31:D33"/>
    <mergeCell ref="I31:J31"/>
    <mergeCell ref="I32:J32"/>
    <mergeCell ref="I33:J33"/>
    <mergeCell ref="G31:G33"/>
    <mergeCell ref="E31:F31"/>
    <mergeCell ref="E32:F32"/>
  </mergeCells>
  <printOptions horizontalCentered="1" verticalCentered="1"/>
  <pageMargins left="0" right="0" top="0" bottom="0" header="0" footer="0"/>
  <pageSetup fitToHeight="0" fitToWidth="0"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O35"/>
  <sheetViews>
    <sheetView zoomScale="80" zoomScaleNormal="80" zoomScalePageLayoutView="0" workbookViewId="0" topLeftCell="A24">
      <selection activeCell="A2" sqref="A2:J36"/>
    </sheetView>
  </sheetViews>
  <sheetFormatPr defaultColWidth="9.140625" defaultRowHeight="12.75"/>
  <cols>
    <col min="1" max="1" width="14.00390625" style="20" customWidth="1"/>
    <col min="2" max="2" width="80.28125" style="20" customWidth="1"/>
    <col min="3" max="3" width="22.421875" style="0" customWidth="1"/>
    <col min="4" max="4" width="18.7109375" style="0" customWidth="1"/>
    <col min="5" max="5" width="12.7109375" style="20" customWidth="1"/>
    <col min="6" max="7" width="12.28125" style="20" customWidth="1"/>
    <col min="8" max="8" width="12.00390625" style="20" customWidth="1"/>
    <col min="9" max="9" width="12.8515625" style="20" customWidth="1"/>
    <col min="10" max="10" width="48.28125" style="81" customWidth="1"/>
    <col min="11" max="11" width="13.421875" style="0" customWidth="1"/>
  </cols>
  <sheetData>
    <row r="2" spans="1:10" s="66" customFormat="1" ht="15.75">
      <c r="A2" s="187" t="s">
        <v>92</v>
      </c>
      <c r="B2" s="186"/>
      <c r="C2" s="76"/>
      <c r="E2" s="42"/>
      <c r="F2" s="42"/>
      <c r="G2" s="42"/>
      <c r="H2" s="42"/>
      <c r="I2" s="42"/>
      <c r="J2" s="109"/>
    </row>
    <row r="3" spans="1:9" s="81" customFormat="1" ht="18.75" customHeight="1">
      <c r="A3" s="230" t="s">
        <v>231</v>
      </c>
      <c r="B3" s="231"/>
      <c r="C3" s="122"/>
      <c r="E3" s="43"/>
      <c r="F3" s="43"/>
      <c r="G3" s="43"/>
      <c r="H3" s="43"/>
      <c r="I3" s="43"/>
    </row>
    <row r="4" spans="1:2" ht="15.75" customHeight="1" thickBot="1">
      <c r="A4" s="482" t="s">
        <v>104</v>
      </c>
      <c r="B4" s="482"/>
    </row>
    <row r="5" spans="1:10" s="73" customFormat="1" ht="33.75" customHeight="1" thickBot="1">
      <c r="A5" s="233" t="s">
        <v>72</v>
      </c>
      <c r="B5" s="151" t="s">
        <v>107</v>
      </c>
      <c r="C5" s="232" t="s">
        <v>58</v>
      </c>
      <c r="D5" s="489" t="s">
        <v>104</v>
      </c>
      <c r="E5" s="490"/>
      <c r="F5" s="490"/>
      <c r="G5" s="490"/>
      <c r="H5" s="490"/>
      <c r="I5" s="491"/>
      <c r="J5" s="234" t="s">
        <v>42</v>
      </c>
    </row>
    <row r="6" spans="1:10" s="73" customFormat="1" ht="164.25" customHeight="1">
      <c r="A6" s="80" t="s">
        <v>171</v>
      </c>
      <c r="B6" s="308" t="s">
        <v>172</v>
      </c>
      <c r="C6" s="110"/>
      <c r="D6" s="321"/>
      <c r="E6" s="306"/>
      <c r="F6" s="306"/>
      <c r="G6" s="307"/>
      <c r="H6" s="112"/>
      <c r="I6" s="113"/>
      <c r="J6" s="116" t="s">
        <v>79</v>
      </c>
    </row>
    <row r="7" spans="1:10" s="73" customFormat="1" ht="15.75" customHeight="1">
      <c r="A7" s="111"/>
      <c r="B7" s="108"/>
      <c r="C7" s="72"/>
      <c r="D7" s="488" t="s">
        <v>82</v>
      </c>
      <c r="E7" s="488"/>
      <c r="F7" s="488"/>
      <c r="G7" s="488"/>
      <c r="H7" s="488"/>
      <c r="I7" s="488"/>
      <c r="J7" s="116" t="s">
        <v>79</v>
      </c>
    </row>
    <row r="8" spans="1:10" s="75" customFormat="1" ht="51">
      <c r="A8" s="486" t="s">
        <v>139</v>
      </c>
      <c r="B8" s="487"/>
      <c r="C8" s="74" t="s">
        <v>80</v>
      </c>
      <c r="D8" s="114" t="s">
        <v>121</v>
      </c>
      <c r="E8" s="138" t="s">
        <v>227</v>
      </c>
      <c r="F8" s="139" t="s">
        <v>228</v>
      </c>
      <c r="G8" s="139" t="s">
        <v>229</v>
      </c>
      <c r="H8" s="139" t="s">
        <v>230</v>
      </c>
      <c r="I8" s="138" t="s">
        <v>81</v>
      </c>
      <c r="J8" s="117"/>
    </row>
    <row r="9" spans="1:10" s="73" customFormat="1" ht="42" customHeight="1">
      <c r="A9" s="78" t="s">
        <v>122</v>
      </c>
      <c r="B9" s="143" t="s">
        <v>153</v>
      </c>
      <c r="C9" s="144"/>
      <c r="D9" s="219"/>
      <c r="E9" s="220"/>
      <c r="F9" s="220"/>
      <c r="G9" s="220"/>
      <c r="H9" s="221"/>
      <c r="I9" s="222"/>
      <c r="J9" s="223"/>
    </row>
    <row r="10" spans="1:15" s="73" customFormat="1" ht="59.25" customHeight="1">
      <c r="A10" s="78"/>
      <c r="B10" s="143"/>
      <c r="C10" s="202" t="s">
        <v>85</v>
      </c>
      <c r="D10" s="225" t="s">
        <v>184</v>
      </c>
      <c r="E10" s="221">
        <v>4367</v>
      </c>
      <c r="F10" s="220">
        <v>4553</v>
      </c>
      <c r="G10" s="220">
        <v>4553</v>
      </c>
      <c r="H10" s="221">
        <v>4264</v>
      </c>
      <c r="I10" s="394">
        <f aca="true" t="shared" si="0" ref="I10:I16">H10/G10</f>
        <v>0.9365253678893037</v>
      </c>
      <c r="J10" s="224" t="s">
        <v>264</v>
      </c>
      <c r="L10" s="73" t="s">
        <v>143</v>
      </c>
      <c r="M10" s="73" t="s">
        <v>144</v>
      </c>
      <c r="N10" s="73" t="s">
        <v>145</v>
      </c>
      <c r="O10" s="73" t="s">
        <v>146</v>
      </c>
    </row>
    <row r="11" spans="1:12" s="73" customFormat="1" ht="60.75" customHeight="1">
      <c r="A11" s="78"/>
      <c r="B11" s="143"/>
      <c r="C11" s="144" t="s">
        <v>86</v>
      </c>
      <c r="D11" s="225" t="s">
        <v>185</v>
      </c>
      <c r="E11" s="221">
        <v>4807</v>
      </c>
      <c r="F11" s="220">
        <v>4917</v>
      </c>
      <c r="G11" s="220">
        <v>4917</v>
      </c>
      <c r="H11" s="221">
        <v>4812</v>
      </c>
      <c r="I11" s="394">
        <f t="shared" si="0"/>
        <v>0.9786455155582673</v>
      </c>
      <c r="J11" s="298" t="s">
        <v>265</v>
      </c>
      <c r="K11" s="75"/>
      <c r="L11" s="73">
        <v>5766</v>
      </c>
    </row>
    <row r="12" spans="1:11" s="73" customFormat="1" ht="72" customHeight="1">
      <c r="A12" s="78"/>
      <c r="B12" s="143"/>
      <c r="C12" s="115" t="s">
        <v>56</v>
      </c>
      <c r="D12" s="225" t="s">
        <v>186</v>
      </c>
      <c r="E12" s="276">
        <v>90</v>
      </c>
      <c r="F12" s="395">
        <v>90</v>
      </c>
      <c r="G12" s="395">
        <v>90</v>
      </c>
      <c r="H12" s="395">
        <v>74</v>
      </c>
      <c r="I12" s="396">
        <f t="shared" si="0"/>
        <v>0.8222222222222222</v>
      </c>
      <c r="J12" s="223" t="s">
        <v>266</v>
      </c>
      <c r="K12" s="75"/>
    </row>
    <row r="13" spans="1:11" s="73" customFormat="1" ht="45" customHeight="1">
      <c r="A13" s="146"/>
      <c r="B13" s="227"/>
      <c r="C13" s="115" t="s">
        <v>57</v>
      </c>
      <c r="D13" s="278" t="s">
        <v>187</v>
      </c>
      <c r="E13" s="277">
        <v>28</v>
      </c>
      <c r="F13" s="397">
        <v>28</v>
      </c>
      <c r="G13" s="397">
        <v>28</v>
      </c>
      <c r="H13" s="397">
        <v>20</v>
      </c>
      <c r="I13" s="396">
        <f t="shared" si="0"/>
        <v>0.7142857142857143</v>
      </c>
      <c r="J13" s="297" t="s">
        <v>267</v>
      </c>
      <c r="K13" s="75"/>
    </row>
    <row r="14" spans="1:11" s="73" customFormat="1" ht="84.75" customHeight="1">
      <c r="A14" s="147"/>
      <c r="B14" s="227"/>
      <c r="C14" s="115" t="s">
        <v>59</v>
      </c>
      <c r="D14" s="279" t="s">
        <v>188</v>
      </c>
      <c r="E14" s="277">
        <v>599</v>
      </c>
      <c r="F14" s="397">
        <v>599</v>
      </c>
      <c r="G14" s="397">
        <v>599</v>
      </c>
      <c r="H14" s="397">
        <v>592</v>
      </c>
      <c r="I14" s="396">
        <f t="shared" si="0"/>
        <v>0.988313856427379</v>
      </c>
      <c r="J14" s="223" t="s">
        <v>268</v>
      </c>
      <c r="K14" s="75"/>
    </row>
    <row r="15" spans="1:10" s="73" customFormat="1" ht="56.25" customHeight="1">
      <c r="A15" s="150" t="s">
        <v>151</v>
      </c>
      <c r="B15" s="228" t="s">
        <v>163</v>
      </c>
      <c r="C15" s="145"/>
      <c r="D15" s="265"/>
      <c r="E15" s="271"/>
      <c r="F15" s="266"/>
      <c r="G15" s="266"/>
      <c r="H15" s="266"/>
      <c r="I15" s="267"/>
      <c r="J15" s="272"/>
    </row>
    <row r="16" spans="1:10" s="73" customFormat="1" ht="56.25" customHeight="1">
      <c r="A16" s="299"/>
      <c r="B16" s="228"/>
      <c r="C16" s="170" t="s">
        <v>189</v>
      </c>
      <c r="D16" s="225" t="s">
        <v>165</v>
      </c>
      <c r="E16" s="305">
        <v>1545</v>
      </c>
      <c r="F16" s="220">
        <v>4935</v>
      </c>
      <c r="G16" s="220">
        <v>4935</v>
      </c>
      <c r="H16" s="220">
        <v>0</v>
      </c>
      <c r="I16" s="394">
        <f t="shared" si="0"/>
        <v>0</v>
      </c>
      <c r="J16" s="280" t="s">
        <v>173</v>
      </c>
    </row>
    <row r="17" spans="1:11" s="73" customFormat="1" ht="56.25" customHeight="1">
      <c r="A17" s="299"/>
      <c r="B17" s="228"/>
      <c r="C17" s="170" t="s">
        <v>190</v>
      </c>
      <c r="D17" s="225" t="s">
        <v>165</v>
      </c>
      <c r="E17" s="305">
        <v>844</v>
      </c>
      <c r="F17" s="220">
        <v>0</v>
      </c>
      <c r="G17" s="220">
        <v>0</v>
      </c>
      <c r="H17" s="220">
        <v>0</v>
      </c>
      <c r="I17" s="394">
        <v>0</v>
      </c>
      <c r="J17" s="280" t="s">
        <v>270</v>
      </c>
      <c r="K17" s="75" t="s">
        <v>169</v>
      </c>
    </row>
    <row r="18" spans="1:11" s="73" customFormat="1" ht="56.25" customHeight="1">
      <c r="A18" s="299"/>
      <c r="B18" s="228"/>
      <c r="C18" s="170" t="s">
        <v>198</v>
      </c>
      <c r="D18" s="225" t="s">
        <v>165</v>
      </c>
      <c r="E18" s="305">
        <v>1354</v>
      </c>
      <c r="F18" s="220">
        <v>800</v>
      </c>
      <c r="G18" s="220">
        <v>800</v>
      </c>
      <c r="H18" s="220">
        <v>0</v>
      </c>
      <c r="I18" s="394">
        <f>H18/G18</f>
        <v>0</v>
      </c>
      <c r="J18" s="280" t="s">
        <v>269</v>
      </c>
      <c r="K18" s="75" t="s">
        <v>166</v>
      </c>
    </row>
    <row r="19" spans="1:11" s="73" customFormat="1" ht="56.25" customHeight="1">
      <c r="A19" s="299"/>
      <c r="B19" s="228"/>
      <c r="C19" s="170" t="s">
        <v>96</v>
      </c>
      <c r="D19" s="225" t="s">
        <v>165</v>
      </c>
      <c r="E19" s="305">
        <v>100</v>
      </c>
      <c r="F19" s="220">
        <v>0</v>
      </c>
      <c r="G19" s="220">
        <v>0</v>
      </c>
      <c r="H19" s="220">
        <v>0</v>
      </c>
      <c r="I19" s="394">
        <v>0</v>
      </c>
      <c r="J19" s="280" t="s">
        <v>271</v>
      </c>
      <c r="K19" s="75" t="s">
        <v>167</v>
      </c>
    </row>
    <row r="20" spans="1:11" s="73" customFormat="1" ht="56.25" customHeight="1">
      <c r="A20" s="299"/>
      <c r="B20" s="228"/>
      <c r="C20" s="170" t="s">
        <v>196</v>
      </c>
      <c r="D20" s="225" t="s">
        <v>165</v>
      </c>
      <c r="E20" s="305">
        <v>1706</v>
      </c>
      <c r="F20" s="220">
        <v>1192</v>
      </c>
      <c r="G20" s="220">
        <v>1192</v>
      </c>
      <c r="H20" s="220">
        <v>0</v>
      </c>
      <c r="I20" s="394">
        <f>H20/G20</f>
        <v>0</v>
      </c>
      <c r="J20" s="280" t="s">
        <v>272</v>
      </c>
      <c r="K20" s="75" t="s">
        <v>168</v>
      </c>
    </row>
    <row r="21" spans="1:13" s="73" customFormat="1" ht="65.25" customHeight="1">
      <c r="A21" s="148"/>
      <c r="B21" s="229"/>
      <c r="C21" s="316" t="s">
        <v>232</v>
      </c>
      <c r="D21" s="300" t="s">
        <v>115</v>
      </c>
      <c r="E21" s="301">
        <v>1</v>
      </c>
      <c r="F21" s="302">
        <v>0</v>
      </c>
      <c r="G21" s="302">
        <v>0</v>
      </c>
      <c r="H21" s="302">
        <v>0</v>
      </c>
      <c r="I21" s="398">
        <v>1</v>
      </c>
      <c r="J21" s="303" t="s">
        <v>274</v>
      </c>
      <c r="K21" s="75" t="s">
        <v>273</v>
      </c>
      <c r="L21" s="281"/>
      <c r="M21" s="361"/>
    </row>
    <row r="22" spans="1:12" s="73" customFormat="1" ht="47.25" customHeight="1">
      <c r="A22" s="150" t="s">
        <v>151</v>
      </c>
      <c r="B22" s="284" t="s">
        <v>164</v>
      </c>
      <c r="C22" s="318"/>
      <c r="D22" s="319"/>
      <c r="E22" s="302"/>
      <c r="F22" s="266"/>
      <c r="G22" s="266"/>
      <c r="H22" s="266"/>
      <c r="I22" s="267"/>
      <c r="J22" s="280"/>
      <c r="L22" s="281"/>
    </row>
    <row r="23" spans="1:10" s="73" customFormat="1" ht="86.25" customHeight="1">
      <c r="A23" s="148"/>
      <c r="B23" s="149"/>
      <c r="C23" s="261" t="s">
        <v>191</v>
      </c>
      <c r="D23" s="282" t="s">
        <v>152</v>
      </c>
      <c r="E23" s="220">
        <v>1538</v>
      </c>
      <c r="F23" s="220">
        <v>826</v>
      </c>
      <c r="G23" s="220">
        <v>826</v>
      </c>
      <c r="H23" s="220">
        <v>736</v>
      </c>
      <c r="I23" s="399">
        <f aca="true" t="shared" si="1" ref="I23:I29">H23/G23</f>
        <v>0.8910411622276029</v>
      </c>
      <c r="J23" s="283" t="s">
        <v>275</v>
      </c>
    </row>
    <row r="24" spans="1:10" s="73" customFormat="1" ht="86.25" customHeight="1">
      <c r="A24" s="148"/>
      <c r="B24" s="149"/>
      <c r="C24" s="170" t="s">
        <v>192</v>
      </c>
      <c r="D24" s="282" t="s">
        <v>117</v>
      </c>
      <c r="E24" s="220">
        <v>0</v>
      </c>
      <c r="F24" s="220">
        <v>9</v>
      </c>
      <c r="G24" s="220">
        <v>9</v>
      </c>
      <c r="H24" s="220">
        <v>0</v>
      </c>
      <c r="I24" s="394">
        <f>H24/G24</f>
        <v>0</v>
      </c>
      <c r="J24" s="280" t="s">
        <v>170</v>
      </c>
    </row>
    <row r="25" spans="1:10" s="73" customFormat="1" ht="47.25" customHeight="1">
      <c r="A25" s="150" t="s">
        <v>151</v>
      </c>
      <c r="B25" s="143" t="s">
        <v>197</v>
      </c>
      <c r="C25" s="318"/>
      <c r="D25" s="274"/>
      <c r="E25" s="266"/>
      <c r="F25" s="266"/>
      <c r="G25" s="266"/>
      <c r="H25" s="266"/>
      <c r="I25" s="267"/>
      <c r="J25" s="273"/>
    </row>
    <row r="26" spans="1:11" s="73" customFormat="1" ht="48.75" customHeight="1">
      <c r="A26" s="142"/>
      <c r="B26" s="143"/>
      <c r="C26" s="304" t="s">
        <v>193</v>
      </c>
      <c r="D26" s="282" t="s">
        <v>125</v>
      </c>
      <c r="E26" s="220">
        <v>4</v>
      </c>
      <c r="F26" s="220">
        <v>1</v>
      </c>
      <c r="G26" s="220">
        <v>1</v>
      </c>
      <c r="H26" s="220">
        <v>1</v>
      </c>
      <c r="I26" s="394">
        <f t="shared" si="1"/>
        <v>1</v>
      </c>
      <c r="J26" s="283" t="s">
        <v>276</v>
      </c>
      <c r="K26" s="75" t="s">
        <v>277</v>
      </c>
    </row>
    <row r="27" spans="1:10" s="73" customFormat="1" ht="54.75" customHeight="1">
      <c r="A27" s="78" t="s">
        <v>154</v>
      </c>
      <c r="B27" s="295" t="s">
        <v>155</v>
      </c>
      <c r="C27" s="320"/>
      <c r="D27" s="265"/>
      <c r="E27" s="269"/>
      <c r="F27" s="270"/>
      <c r="G27" s="270"/>
      <c r="H27" s="270"/>
      <c r="I27" s="267"/>
      <c r="J27" s="268"/>
    </row>
    <row r="28" spans="1:10" s="73" customFormat="1" ht="60.75" customHeight="1">
      <c r="A28" s="146"/>
      <c r="B28" s="226"/>
      <c r="C28" s="317" t="s">
        <v>194</v>
      </c>
      <c r="D28" s="225" t="s">
        <v>156</v>
      </c>
      <c r="E28" s="276">
        <v>0</v>
      </c>
      <c r="F28" s="395">
        <v>1500</v>
      </c>
      <c r="G28" s="395">
        <v>1500</v>
      </c>
      <c r="H28" s="395">
        <v>0</v>
      </c>
      <c r="I28" s="396">
        <f t="shared" si="1"/>
        <v>0</v>
      </c>
      <c r="J28" s="223" t="s">
        <v>278</v>
      </c>
    </row>
    <row r="29" spans="1:10" s="73" customFormat="1" ht="59.25" customHeight="1">
      <c r="A29" s="296"/>
      <c r="B29" s="275"/>
      <c r="C29" s="317" t="s">
        <v>199</v>
      </c>
      <c r="D29" s="225" t="s">
        <v>157</v>
      </c>
      <c r="E29" s="277">
        <v>0</v>
      </c>
      <c r="F29" s="397">
        <v>4</v>
      </c>
      <c r="G29" s="397">
        <v>4</v>
      </c>
      <c r="H29" s="397">
        <v>0</v>
      </c>
      <c r="I29" s="396">
        <f t="shared" si="1"/>
        <v>0</v>
      </c>
      <c r="J29" s="223" t="s">
        <v>279</v>
      </c>
    </row>
    <row r="30" spans="1:12" s="73" customFormat="1" ht="42" customHeight="1">
      <c r="A30" s="147"/>
      <c r="B30" s="227"/>
      <c r="C30" s="317" t="s">
        <v>195</v>
      </c>
      <c r="D30" s="225" t="s">
        <v>158</v>
      </c>
      <c r="E30" s="277">
        <v>7</v>
      </c>
      <c r="F30" s="397">
        <v>12</v>
      </c>
      <c r="G30" s="397">
        <v>12</v>
      </c>
      <c r="H30" s="397">
        <v>0</v>
      </c>
      <c r="I30" s="396">
        <f>H30/G30</f>
        <v>0</v>
      </c>
      <c r="J30" s="223" t="s">
        <v>280</v>
      </c>
      <c r="L30" s="73" t="s">
        <v>211</v>
      </c>
    </row>
    <row r="31" spans="1:10" s="73" customFormat="1" ht="15" customHeight="1" thickBot="1">
      <c r="A31" s="79"/>
      <c r="B31" s="152"/>
      <c r="C31" s="77"/>
      <c r="D31" s="153"/>
      <c r="E31" s="154"/>
      <c r="F31" s="154"/>
      <c r="G31" s="154"/>
      <c r="H31" s="154"/>
      <c r="I31" s="155"/>
      <c r="J31" s="118"/>
    </row>
    <row r="33" spans="1:11" ht="19.5" customHeight="1">
      <c r="A33" s="492"/>
      <c r="B33" s="483" t="s">
        <v>24</v>
      </c>
      <c r="C33" s="171" t="s">
        <v>9</v>
      </c>
      <c r="D33" s="417" t="s">
        <v>138</v>
      </c>
      <c r="E33" s="418"/>
      <c r="F33" s="483" t="s">
        <v>25</v>
      </c>
      <c r="G33" s="493"/>
      <c r="H33" s="494"/>
      <c r="I33" s="171" t="s">
        <v>9</v>
      </c>
      <c r="J33" s="172" t="s">
        <v>212</v>
      </c>
      <c r="K33" s="15"/>
    </row>
    <row r="34" spans="1:11" ht="15.75" customHeight="1">
      <c r="A34" s="492"/>
      <c r="B34" s="484"/>
      <c r="C34" s="171" t="s">
        <v>26</v>
      </c>
      <c r="D34" s="417"/>
      <c r="E34" s="418"/>
      <c r="F34" s="484"/>
      <c r="G34" s="495"/>
      <c r="H34" s="496"/>
      <c r="I34" s="171" t="s">
        <v>26</v>
      </c>
      <c r="J34" s="172"/>
      <c r="K34" s="15"/>
    </row>
    <row r="35" spans="1:11" ht="25.5" customHeight="1">
      <c r="A35" s="492"/>
      <c r="B35" s="485"/>
      <c r="C35" s="171" t="s">
        <v>27</v>
      </c>
      <c r="D35" s="417" t="s">
        <v>213</v>
      </c>
      <c r="E35" s="418"/>
      <c r="F35" s="485"/>
      <c r="G35" s="497"/>
      <c r="H35" s="498"/>
      <c r="I35" s="171" t="s">
        <v>27</v>
      </c>
      <c r="J35" s="172"/>
      <c r="K35" s="15"/>
    </row>
    <row r="38" ht="15" customHeight="1"/>
  </sheetData>
  <sheetProtection/>
  <mergeCells count="10">
    <mergeCell ref="A4:B4"/>
    <mergeCell ref="D33:E33"/>
    <mergeCell ref="D34:E34"/>
    <mergeCell ref="B33:B35"/>
    <mergeCell ref="D35:E35"/>
    <mergeCell ref="A8:B8"/>
    <mergeCell ref="D7:I7"/>
    <mergeCell ref="D5:I5"/>
    <mergeCell ref="A33:A35"/>
    <mergeCell ref="F33:H35"/>
  </mergeCells>
  <printOptions horizontalCentered="1" verticalCentered="1"/>
  <pageMargins left="0" right="0" top="0" bottom="0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tabSelected="1" zoomScale="90" zoomScaleNormal="90" zoomScalePageLayoutView="0" workbookViewId="0" topLeftCell="A11">
      <selection activeCell="A2" sqref="A2:L32"/>
    </sheetView>
  </sheetViews>
  <sheetFormatPr defaultColWidth="9.140625" defaultRowHeight="12.75"/>
  <cols>
    <col min="1" max="1" width="11.28125" style="84" customWidth="1"/>
    <col min="2" max="2" width="30.8515625" style="84" customWidth="1"/>
    <col min="3" max="3" width="14.140625" style="84" customWidth="1"/>
    <col min="4" max="4" width="15.421875" style="84" customWidth="1"/>
    <col min="5" max="5" width="17.421875" style="84" customWidth="1"/>
    <col min="6" max="6" width="17.421875" style="362" customWidth="1"/>
    <col min="7" max="7" width="16.7109375" style="84" customWidth="1"/>
    <col min="8" max="8" width="19.8515625" style="84" customWidth="1"/>
    <col min="9" max="9" width="20.00390625" style="84" customWidth="1"/>
    <col min="10" max="10" width="17.7109375" style="84" customWidth="1"/>
    <col min="11" max="11" width="50.140625" style="84" customWidth="1"/>
    <col min="12" max="12" width="14.421875" style="84" customWidth="1"/>
    <col min="13" max="15" width="9.140625" style="84" customWidth="1"/>
    <col min="16" max="16" width="17.28125" style="84" customWidth="1"/>
    <col min="17" max="16384" width="9.140625" style="84" customWidth="1"/>
  </cols>
  <sheetData>
    <row r="1" ht="20.25" customHeight="1"/>
    <row r="2" spans="1:9" s="94" customFormat="1" ht="15.75">
      <c r="A2" s="158" t="s">
        <v>93</v>
      </c>
      <c r="B2" s="159"/>
      <c r="C2" s="160"/>
      <c r="D2" s="159"/>
      <c r="E2" s="159"/>
      <c r="F2" s="363"/>
      <c r="G2" s="95"/>
      <c r="H2" s="95"/>
      <c r="I2" s="95"/>
    </row>
    <row r="3" spans="1:9" s="89" customFormat="1" ht="12.75">
      <c r="A3" s="88"/>
      <c r="B3" s="161"/>
      <c r="C3" s="161"/>
      <c r="D3" s="161"/>
      <c r="E3" s="161"/>
      <c r="F3" s="364"/>
      <c r="G3" s="90"/>
      <c r="H3" s="90"/>
      <c r="I3" s="90"/>
    </row>
    <row r="4" spans="1:9" s="92" customFormat="1" ht="12.75">
      <c r="A4" s="88" t="s">
        <v>77</v>
      </c>
      <c r="B4" s="161"/>
      <c r="C4" s="88"/>
      <c r="D4" s="161"/>
      <c r="E4" s="161"/>
      <c r="F4" s="364"/>
      <c r="G4" s="93"/>
      <c r="H4" s="93"/>
      <c r="I4" s="93"/>
    </row>
    <row r="5" spans="1:9" ht="13.5" thickBot="1">
      <c r="A5" s="162"/>
      <c r="B5" s="162"/>
      <c r="C5" s="83"/>
      <c r="D5" s="162"/>
      <c r="E5" s="83"/>
      <c r="F5" s="365"/>
      <c r="G5" s="85"/>
      <c r="H5" s="85"/>
      <c r="I5" s="85"/>
    </row>
    <row r="6" spans="1:11" ht="12.75" customHeight="1">
      <c r="A6" s="505" t="s">
        <v>48</v>
      </c>
      <c r="B6" s="499" t="s">
        <v>60</v>
      </c>
      <c r="C6" s="235" t="s">
        <v>61</v>
      </c>
      <c r="D6" s="235" t="s">
        <v>62</v>
      </c>
      <c r="E6" s="235" t="s">
        <v>75</v>
      </c>
      <c r="F6" s="346" t="s">
        <v>233</v>
      </c>
      <c r="G6" s="499" t="s">
        <v>234</v>
      </c>
      <c r="H6" s="499" t="s">
        <v>64</v>
      </c>
      <c r="I6" s="499" t="s">
        <v>128</v>
      </c>
      <c r="J6" s="499" t="s">
        <v>65</v>
      </c>
      <c r="K6" s="514" t="s">
        <v>42</v>
      </c>
    </row>
    <row r="7" spans="1:11" ht="12.75" customHeight="1">
      <c r="A7" s="506"/>
      <c r="B7" s="500"/>
      <c r="C7" s="236" t="s">
        <v>43</v>
      </c>
      <c r="D7" s="236" t="s">
        <v>66</v>
      </c>
      <c r="E7" s="236" t="s">
        <v>66</v>
      </c>
      <c r="F7" s="500" t="s">
        <v>45</v>
      </c>
      <c r="G7" s="500"/>
      <c r="H7" s="500"/>
      <c r="I7" s="500"/>
      <c r="J7" s="500"/>
      <c r="K7" s="515"/>
    </row>
    <row r="8" spans="1:11" ht="32.25" customHeight="1" thickBot="1">
      <c r="A8" s="507"/>
      <c r="B8" s="501"/>
      <c r="C8" s="237" t="s">
        <v>44</v>
      </c>
      <c r="D8" s="237" t="s">
        <v>44</v>
      </c>
      <c r="E8" s="237" t="s">
        <v>44</v>
      </c>
      <c r="F8" s="501"/>
      <c r="G8" s="501"/>
      <c r="H8" s="501"/>
      <c r="I8" s="501"/>
      <c r="J8" s="501"/>
      <c r="K8" s="516"/>
    </row>
    <row r="9" spans="1:11" ht="42" customHeight="1">
      <c r="A9" s="192" t="s">
        <v>129</v>
      </c>
      <c r="B9" s="193" t="s">
        <v>147</v>
      </c>
      <c r="C9" s="188">
        <v>86000</v>
      </c>
      <c r="D9" s="191">
        <v>2020</v>
      </c>
      <c r="E9" s="191">
        <v>2020</v>
      </c>
      <c r="F9" s="189">
        <v>86000</v>
      </c>
      <c r="G9" s="189">
        <v>66000</v>
      </c>
      <c r="H9" s="189">
        <v>0</v>
      </c>
      <c r="I9" s="189">
        <v>0</v>
      </c>
      <c r="J9" s="189">
        <v>0</v>
      </c>
      <c r="K9" s="294" t="s">
        <v>286</v>
      </c>
    </row>
    <row r="10" spans="1:11" s="362" customFormat="1" ht="47.25">
      <c r="A10" s="192" t="s">
        <v>130</v>
      </c>
      <c r="B10" s="194" t="s">
        <v>235</v>
      </c>
      <c r="C10" s="188">
        <f>119462+4500</f>
        <v>123962</v>
      </c>
      <c r="D10" s="190">
        <v>2018</v>
      </c>
      <c r="E10" s="190">
        <v>2020</v>
      </c>
      <c r="F10" s="373">
        <v>123962</v>
      </c>
      <c r="G10" s="189">
        <v>123962</v>
      </c>
      <c r="H10" s="189">
        <v>110383.68</v>
      </c>
      <c r="I10" s="189">
        <f aca="true" t="shared" si="0" ref="I10:J12">H10</f>
        <v>110383.68</v>
      </c>
      <c r="J10" s="189">
        <f t="shared" si="0"/>
        <v>110383.68</v>
      </c>
      <c r="K10" s="201" t="s">
        <v>236</v>
      </c>
    </row>
    <row r="11" spans="1:11" s="362" customFormat="1" ht="48" customHeight="1">
      <c r="A11" s="195" t="s">
        <v>131</v>
      </c>
      <c r="B11" s="196" t="s">
        <v>132</v>
      </c>
      <c r="C11" s="188">
        <v>28596</v>
      </c>
      <c r="D11" s="190">
        <v>2019</v>
      </c>
      <c r="E11" s="190">
        <v>2020</v>
      </c>
      <c r="F11" s="189">
        <v>28596</v>
      </c>
      <c r="G11" s="189">
        <v>28596</v>
      </c>
      <c r="H11" s="189">
        <v>0</v>
      </c>
      <c r="I11" s="189">
        <f t="shared" si="0"/>
        <v>0</v>
      </c>
      <c r="J11" s="189">
        <f t="shared" si="0"/>
        <v>0</v>
      </c>
      <c r="K11" s="294" t="s">
        <v>281</v>
      </c>
    </row>
    <row r="12" spans="1:13" s="362" customFormat="1" ht="63.75" customHeight="1">
      <c r="A12" s="195" t="s">
        <v>149</v>
      </c>
      <c r="B12" s="197" t="s">
        <v>148</v>
      </c>
      <c r="C12" s="188">
        <f>17000+25200+38200</f>
        <v>80400</v>
      </c>
      <c r="D12" s="190">
        <v>2018</v>
      </c>
      <c r="E12" s="190">
        <v>2020</v>
      </c>
      <c r="F12" s="189">
        <v>46336</v>
      </c>
      <c r="G12" s="189">
        <v>46336</v>
      </c>
      <c r="H12" s="189">
        <v>46336</v>
      </c>
      <c r="I12" s="189">
        <f t="shared" si="0"/>
        <v>46336</v>
      </c>
      <c r="J12" s="189">
        <f t="shared" si="0"/>
        <v>46336</v>
      </c>
      <c r="K12" s="201" t="s">
        <v>237</v>
      </c>
      <c r="M12" s="362" t="s">
        <v>135</v>
      </c>
    </row>
    <row r="13" spans="1:11" s="362" customFormat="1" ht="72.75" customHeight="1">
      <c r="A13" s="195" t="s">
        <v>133</v>
      </c>
      <c r="B13" s="198" t="s">
        <v>238</v>
      </c>
      <c r="C13" s="188">
        <v>16000</v>
      </c>
      <c r="D13" s="190">
        <v>2020</v>
      </c>
      <c r="E13" s="190">
        <v>2020</v>
      </c>
      <c r="F13" s="189">
        <v>16000</v>
      </c>
      <c r="G13" s="189">
        <v>16000</v>
      </c>
      <c r="H13" s="189">
        <v>0</v>
      </c>
      <c r="I13" s="189">
        <v>0</v>
      </c>
      <c r="J13" s="189">
        <v>0</v>
      </c>
      <c r="K13" s="294" t="s">
        <v>239</v>
      </c>
    </row>
    <row r="14" spans="1:11" s="362" customFormat="1" ht="37.5" customHeight="1">
      <c r="A14" s="195" t="s">
        <v>133</v>
      </c>
      <c r="B14" s="198" t="s">
        <v>240</v>
      </c>
      <c r="C14" s="188">
        <v>39480</v>
      </c>
      <c r="D14" s="190">
        <v>2020</v>
      </c>
      <c r="E14" s="190">
        <v>2020</v>
      </c>
      <c r="F14" s="189">
        <v>39480</v>
      </c>
      <c r="G14" s="189">
        <v>39480</v>
      </c>
      <c r="H14" s="189">
        <v>0</v>
      </c>
      <c r="I14" s="189">
        <v>0</v>
      </c>
      <c r="J14" s="189">
        <v>0</v>
      </c>
      <c r="K14" s="294" t="s">
        <v>150</v>
      </c>
    </row>
    <row r="15" spans="1:11" ht="18" customHeight="1">
      <c r="A15" s="135"/>
      <c r="B15" s="136"/>
      <c r="C15" s="156"/>
      <c r="D15" s="136"/>
      <c r="E15" s="136"/>
      <c r="F15" s="366"/>
      <c r="G15" s="293">
        <f>SUM(G9:G14)</f>
        <v>320374</v>
      </c>
      <c r="H15" s="293">
        <f>SUM(H9:H14)</f>
        <v>156719.68</v>
      </c>
      <c r="I15" s="136"/>
      <c r="J15" s="136"/>
      <c r="K15" s="137"/>
    </row>
    <row r="16" spans="1:11" ht="19.5" customHeight="1" thickBot="1">
      <c r="A16" s="100"/>
      <c r="B16" s="101"/>
      <c r="C16" s="101"/>
      <c r="D16" s="101"/>
      <c r="E16" s="101"/>
      <c r="F16" s="367"/>
      <c r="G16" s="101"/>
      <c r="H16" s="101"/>
      <c r="I16" s="101"/>
      <c r="J16" s="101"/>
      <c r="K16" s="102"/>
    </row>
    <row r="17" spans="7:9" ht="12.75" customHeight="1">
      <c r="G17" s="204">
        <v>320374</v>
      </c>
      <c r="H17" s="204"/>
      <c r="I17" s="179"/>
    </row>
    <row r="18" spans="1:9" s="92" customFormat="1" ht="12.75">
      <c r="A18" s="91" t="s">
        <v>78</v>
      </c>
      <c r="F18" s="364"/>
      <c r="G18" s="205">
        <f>G15-G17</f>
        <v>0</v>
      </c>
      <c r="H18" s="205"/>
      <c r="I18" s="84"/>
    </row>
    <row r="19" spans="3:9" ht="16.5" thickBot="1">
      <c r="C19" s="96"/>
      <c r="D19" s="86"/>
      <c r="E19" s="83"/>
      <c r="F19" s="365"/>
      <c r="G19" s="86"/>
      <c r="H19" s="87"/>
      <c r="I19" s="87"/>
    </row>
    <row r="20" spans="1:12" ht="18.75" customHeight="1">
      <c r="A20" s="508" t="s">
        <v>48</v>
      </c>
      <c r="B20" s="511" t="s">
        <v>60</v>
      </c>
      <c r="C20" s="106" t="s">
        <v>46</v>
      </c>
      <c r="D20" s="106" t="s">
        <v>61</v>
      </c>
      <c r="E20" s="106" t="s">
        <v>62</v>
      </c>
      <c r="F20" s="368" t="s">
        <v>63</v>
      </c>
      <c r="G20" s="106" t="s">
        <v>126</v>
      </c>
      <c r="H20" s="511" t="s">
        <v>127</v>
      </c>
      <c r="I20" s="511" t="s">
        <v>76</v>
      </c>
      <c r="J20" s="511" t="s">
        <v>64</v>
      </c>
      <c r="K20" s="511" t="s">
        <v>65</v>
      </c>
      <c r="L20" s="502" t="s">
        <v>42</v>
      </c>
    </row>
    <row r="21" spans="1:12" ht="12.75">
      <c r="A21" s="509"/>
      <c r="B21" s="512"/>
      <c r="C21" s="82" t="s">
        <v>47</v>
      </c>
      <c r="D21" s="82" t="s">
        <v>43</v>
      </c>
      <c r="E21" s="82" t="s">
        <v>66</v>
      </c>
      <c r="F21" s="369" t="s">
        <v>66</v>
      </c>
      <c r="G21" s="82" t="s">
        <v>45</v>
      </c>
      <c r="H21" s="512"/>
      <c r="I21" s="512"/>
      <c r="J21" s="512"/>
      <c r="K21" s="512"/>
      <c r="L21" s="503"/>
    </row>
    <row r="22" spans="1:12" ht="13.5" thickBot="1">
      <c r="A22" s="510"/>
      <c r="B22" s="513"/>
      <c r="C22" s="107"/>
      <c r="D22" s="107" t="s">
        <v>44</v>
      </c>
      <c r="E22" s="107" t="s">
        <v>44</v>
      </c>
      <c r="F22" s="370" t="s">
        <v>44</v>
      </c>
      <c r="G22" s="107"/>
      <c r="H22" s="513"/>
      <c r="I22" s="513"/>
      <c r="J22" s="513"/>
      <c r="K22" s="513"/>
      <c r="L22" s="504"/>
    </row>
    <row r="23" spans="1:12" ht="12.75">
      <c r="A23" s="103" t="s">
        <v>120</v>
      </c>
      <c r="B23" s="104" t="s">
        <v>123</v>
      </c>
      <c r="C23" s="104" t="s">
        <v>118</v>
      </c>
      <c r="D23" s="104">
        <v>0</v>
      </c>
      <c r="E23" s="104">
        <v>0</v>
      </c>
      <c r="F23" s="371">
        <v>0</v>
      </c>
      <c r="G23" s="104">
        <v>0</v>
      </c>
      <c r="H23" s="134">
        <v>0</v>
      </c>
      <c r="I23" s="134">
        <v>0</v>
      </c>
      <c r="J23" s="134">
        <v>0</v>
      </c>
      <c r="K23" s="104">
        <v>0</v>
      </c>
      <c r="L23" s="105" t="s">
        <v>140</v>
      </c>
    </row>
    <row r="24" spans="1:12" ht="12.75">
      <c r="A24" s="97"/>
      <c r="B24" s="98"/>
      <c r="C24" s="98"/>
      <c r="D24" s="98"/>
      <c r="E24" s="98"/>
      <c r="F24" s="372"/>
      <c r="G24" s="98"/>
      <c r="H24" s="98"/>
      <c r="I24" s="98"/>
      <c r="J24" s="98"/>
      <c r="K24" s="98"/>
      <c r="L24" s="99"/>
    </row>
    <row r="25" spans="1:12" ht="12.75">
      <c r="A25" s="97"/>
      <c r="B25" s="98"/>
      <c r="C25" s="98"/>
      <c r="D25" s="98"/>
      <c r="E25" s="98"/>
      <c r="F25" s="372"/>
      <c r="G25" s="98"/>
      <c r="H25" s="98"/>
      <c r="I25" s="98"/>
      <c r="J25" s="98"/>
      <c r="K25" s="98"/>
      <c r="L25" s="99"/>
    </row>
    <row r="26" spans="1:12" ht="13.5" thickBot="1">
      <c r="A26" s="100"/>
      <c r="B26" s="101"/>
      <c r="C26" s="101"/>
      <c r="D26" s="101"/>
      <c r="E26" s="101"/>
      <c r="F26" s="367"/>
      <c r="G26" s="101"/>
      <c r="H26" s="101"/>
      <c r="I26" s="101"/>
      <c r="J26" s="101"/>
      <c r="K26" s="101"/>
      <c r="L26" s="102"/>
    </row>
    <row r="27" ht="12.75">
      <c r="A27" s="176" t="s">
        <v>119</v>
      </c>
    </row>
    <row r="29" spans="1:9" ht="19.5" customHeight="1">
      <c r="A29" s="483" t="s">
        <v>24</v>
      </c>
      <c r="B29" s="494"/>
      <c r="C29" s="171" t="s">
        <v>9</v>
      </c>
      <c r="D29" s="417" t="s">
        <v>138</v>
      </c>
      <c r="E29" s="418"/>
      <c r="F29" s="517" t="s">
        <v>25</v>
      </c>
      <c r="G29" s="171" t="s">
        <v>9</v>
      </c>
      <c r="H29" s="417" t="s">
        <v>212</v>
      </c>
      <c r="I29" s="418"/>
    </row>
    <row r="30" spans="1:9" ht="19.5" customHeight="1">
      <c r="A30" s="484"/>
      <c r="B30" s="496"/>
      <c r="C30" s="171" t="s">
        <v>26</v>
      </c>
      <c r="D30" s="417"/>
      <c r="E30" s="418"/>
      <c r="F30" s="518"/>
      <c r="G30" s="171" t="s">
        <v>26</v>
      </c>
      <c r="H30" s="417"/>
      <c r="I30" s="418"/>
    </row>
    <row r="31" spans="1:9" ht="19.5" customHeight="1">
      <c r="A31" s="485"/>
      <c r="B31" s="498"/>
      <c r="C31" s="171" t="s">
        <v>27</v>
      </c>
      <c r="D31" s="417" t="s">
        <v>213</v>
      </c>
      <c r="E31" s="418"/>
      <c r="F31" s="519"/>
      <c r="G31" s="171" t="s">
        <v>27</v>
      </c>
      <c r="H31" s="417"/>
      <c r="I31" s="418"/>
    </row>
  </sheetData>
  <sheetProtection/>
  <mergeCells count="23">
    <mergeCell ref="A29:B31"/>
    <mergeCell ref="D29:E29"/>
    <mergeCell ref="F29:F31"/>
    <mergeCell ref="H29:I29"/>
    <mergeCell ref="D30:E30"/>
    <mergeCell ref="H30:I30"/>
    <mergeCell ref="D31:E31"/>
    <mergeCell ref="H31:I31"/>
    <mergeCell ref="A6:A8"/>
    <mergeCell ref="A20:A22"/>
    <mergeCell ref="B20:B22"/>
    <mergeCell ref="H20:H22"/>
    <mergeCell ref="I20:I22"/>
    <mergeCell ref="J20:J22"/>
    <mergeCell ref="F7:F8"/>
    <mergeCell ref="B6:B8"/>
    <mergeCell ref="G6:G8"/>
    <mergeCell ref="H6:H8"/>
    <mergeCell ref="I6:I8"/>
    <mergeCell ref="J6:J8"/>
    <mergeCell ref="L20:L22"/>
    <mergeCell ref="K6:K8"/>
    <mergeCell ref="K20:K22"/>
  </mergeCells>
  <printOptions horizontalCentered="1" verticalCentered="1"/>
  <pageMargins left="0" right="0" top="0" bottom="0" header="0" footer="0"/>
  <pageSetup fitToHeight="0" fitToWidth="0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Avidana</cp:lastModifiedBy>
  <cp:lastPrinted>2020-05-20T10:56:18Z</cp:lastPrinted>
  <dcterms:created xsi:type="dcterms:W3CDTF">2006-01-12T07:01:41Z</dcterms:created>
  <dcterms:modified xsi:type="dcterms:W3CDTF">2020-05-20T10:56:42Z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