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450" tabRatio="715" firstSheet="1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3'!$A$1:$S$26</definedName>
    <definedName name="_xlnm.Print_Area" localSheetId="3">'Aneksi nr. 4'!$A$1:$J$33</definedName>
    <definedName name="_xlnm.Print_Area" localSheetId="4">'Aneksi nr. 5'!$A$1:$L$25</definedName>
    <definedName name="_xlnm.Print_Area" localSheetId="1">'Aneksi nr.2'!$A$1:$I$31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<sst xmlns="http://schemas.openxmlformats.org/spreadsheetml/2006/main" count="267" uniqueCount="191">
  <si>
    <t>Kodi</t>
  </si>
  <si>
    <t>Programi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</si>
  <si>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</si>
  <si>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</si>
  <si>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</si>
  <si>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</si>
  <si>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</si>
  <si>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</si>
  <si>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</si>
  <si>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</si>
  <si>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</si>
  <si>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</si>
  <si>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</si>
  <si>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</si>
  <si>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</si>
  <si>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</si>
  <si>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</si>
  <si>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</si>
  <si>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</si>
  <si>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</si>
  <si>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</si>
  <si>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</si>
  <si>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</si>
  <si>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Sekretari i Përgjithshëm</t>
  </si>
  <si>
    <t>Firma</t>
  </si>
  <si>
    <t>Data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</si>
  <si>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</si>
  <si>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</si>
  <si>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</si>
  <si>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</si>
  <si>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</si>
  <si>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</si>
  <si>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</si>
  <si>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</si>
  <si>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</si>
  <si>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</si>
  <si>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</si>
  <si>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</si>
  <si>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</si>
  <si>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</si>
  <si>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</si>
  <si>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</si>
  <si>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</si>
  <si>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</si>
  <si>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</si>
  <si>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</si>
  <si>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</si>
  <si>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</si>
  <si>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</si>
  <si>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</si>
  <si>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</si>
  <si>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</si>
  <si>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</si>
  <si>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</si>
  <si>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</si>
  <si>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</si>
  <si>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</si>
  <si>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</si>
  <si>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</si>
  <si>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</si>
  <si>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</si>
  <si>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</si>
  <si>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</si>
  <si>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</si>
  <si>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</si>
  <si>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</si>
  <si>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</si>
  <si>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</si>
  <si>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</si>
  <si>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</si>
  <si>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</si>
  <si>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</si>
  <si>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</si>
  <si>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</si>
  <si>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</si>
  <si>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</si>
  <si>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</si>
  <si>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</si>
  <si>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</si>
  <si>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</si>
  <si>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</si>
  <si>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</si>
  <si>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</si>
  <si>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</si>
  <si>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</si>
  <si>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</si>
  <si>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</si>
  <si>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</si>
  <si>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</si>
  <si>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</si>
  <si>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</si>
  <si>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</si>
  <si>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</si>
  <si>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</si>
  <si>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</si>
  <si>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</si>
  <si>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</si>
  <si>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</si>
  <si>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</si>
  <si>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</si>
  <si>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</si>
  <si>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</si>
  <si>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</si>
  <si>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</si>
  <si>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</si>
  <si>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</si>
  <si>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</si>
  <si>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</si>
  <si>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Instituti i Mjekësisë Ligjore</t>
  </si>
  <si>
    <t>Numër aktesh</t>
  </si>
  <si>
    <t>01130</t>
  </si>
  <si>
    <t>Përmirësimi në fushën e toksikologjisë dhe të anatomisë pathologjike, duke u përafruar me standardet metodike dhe tekniko-shkencore të analogëve të Bashkimit Europian.</t>
  </si>
  <si>
    <t>m2</t>
  </si>
  <si>
    <t xml:space="preserve">Qëllimi 1 është realizuar 100%. </t>
  </si>
  <si>
    <t xml:space="preserve">Aktet e ekspertimit mjeko-ligjor </t>
  </si>
  <si>
    <t>Realizimi I akteve mjeko ligjore</t>
  </si>
  <si>
    <t>cope</t>
  </si>
  <si>
    <t>ANEKSI nr.1 "Raporti i Shpenzimeve sipas Programeve"</t>
  </si>
  <si>
    <t>Ministria e Drejtesise</t>
  </si>
  <si>
    <t>Programet</t>
  </si>
  <si>
    <t>Titulli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</si>
  <si>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</si>
  <si>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</si>
  <si>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</si>
  <si>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</si>
  <si>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</si>
  <si>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</si>
  <si>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</si>
  <si>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</si>
  <si>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</si>
  <si>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.........</t>
  </si>
  <si>
    <t>...........</t>
  </si>
  <si>
    <t>Totali i Shpenzimeve te Ministrise</t>
  </si>
  <si>
    <t xml:space="preserve">Shpenzime nga te Ardhurat Jashte limitit </t>
  </si>
  <si>
    <t xml:space="preserve">Totali </t>
  </si>
  <si>
    <t>Shpenzimet e Ministrisë/Institucionit Instituti I Mjekësisë Ligjore</t>
  </si>
  <si>
    <t>Instituti I Mjekësisë Ligjore</t>
  </si>
  <si>
    <t>Blerje pajisje autopsie</t>
  </si>
  <si>
    <t>Rikosntruksion i ambienteve te brendshme te IML-se.</t>
  </si>
  <si>
    <t>D</t>
  </si>
  <si>
    <t>Blerje kompjutera dhe printera</t>
  </si>
  <si>
    <t>Rikosntruksion ambienteve te brendeshme te IML-se.</t>
  </si>
  <si>
    <t>Objektivi 1.4</t>
  </si>
  <si>
    <t>Rikosntruksion  ambienteve te brendshme te IML-se.</t>
  </si>
  <si>
    <t>18AR102</t>
  </si>
  <si>
    <t>18AR103</t>
  </si>
  <si>
    <t>18AR201</t>
  </si>
  <si>
    <t>Periudha e Raportimit: viti 2019</t>
  </si>
  <si>
    <t>i
vitit paraardhes
Viti 2019</t>
  </si>
  <si>
    <t>Viti  2020</t>
  </si>
  <si>
    <t>viti  2020</t>
  </si>
  <si>
    <t>Plan Fillestar Viti  2020</t>
  </si>
  <si>
    <t>Plan i Rishikuar Viti  2020</t>
  </si>
  <si>
    <t>i vitit paraardhes
Viti 2019</t>
  </si>
  <si>
    <t>Plan                   Viti 2020</t>
  </si>
  <si>
    <t>Plan Fillestar Viti 2020</t>
  </si>
  <si>
    <t>Plan i Rishikuar Viti 2020</t>
  </si>
  <si>
    <t>E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</si>
  <si>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(viti 2020)</t>
    </r>
  </si>
  <si>
    <t>Akte te realizuara gjatë periudhës Janar-Prill 2020</t>
  </si>
  <si>
    <t>Niveli i planifikuar ne vitin korent (viti 2020)</t>
  </si>
  <si>
    <t>Niveli i rishikuar ne vitin korent (viti 2020)</t>
  </si>
  <si>
    <t>Niveli faktik ne fund te vitit korent (viti 2020)</t>
  </si>
  <si>
    <t>Objektivi 1.2  nuk është realizuar .</t>
  </si>
  <si>
    <t>Objektivi 1.5</t>
  </si>
  <si>
    <t>19AE801</t>
  </si>
  <si>
    <t>Plani i buxhetit viti 2020</t>
  </si>
  <si>
    <t>Buxheti 2019</t>
  </si>
  <si>
    <t>Programim i softit të menaxhimit të akteve</t>
  </si>
  <si>
    <t xml:space="preserve">Objektivi 1.3   është realizuar </t>
  </si>
  <si>
    <t xml:space="preserve">Objektivi 1.4 është realizuar </t>
  </si>
  <si>
    <t xml:space="preserve">Objektivi 1.4  është realizuar </t>
  </si>
  <si>
    <t>REALIZIMI për periudhën e raportimit (janar-Gusht 2020)</t>
  </si>
  <si>
    <t xml:space="preserve"> Plani i Periudhes/progresiv (8 mujori)</t>
  </si>
  <si>
    <t>i
Periudhes/progresiv (8 mujori)</t>
  </si>
  <si>
    <t xml:space="preserve"> Plani i Periudhes/progresiv       ( 8 mujori)</t>
  </si>
  <si>
    <t>i
Periudhes/progresiv            ( 8 mujori)</t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</si>
  <si>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 (8 mujori)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</si>
  <si>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(8 mujori)</t>
    </r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</si>
  <si>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vitit korent) (8 mujori)</t>
    </r>
  </si>
  <si>
    <t xml:space="preserve">Produkti është realizuar në masën  100%. </t>
  </si>
  <si>
    <t>Eshte hedhur procedura ne sistem.</t>
  </si>
  <si>
    <t>është marrë malli në dorëzim dhe janë bërë likujdimet në varësi të lëvrimit të mallit.</t>
  </si>
  <si>
    <t xml:space="preserve">Produkti A Produkti është realizuar në masën  100%. </t>
  </si>
  <si>
    <r>
      <rPr>
        <b/>
        <i/>
        <sz val="10"/>
        <color indexed="60"/>
        <rFont val="Arial"/>
        <family val="2"/>
      </rPr>
      <t>Objektivi 1.1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100%. </t>
    </r>
  </si>
  <si>
    <t>Produkti B Eshte hedhur procedura ne sistem.</t>
  </si>
  <si>
    <t>Eshte marrë malli në dorëzim.</t>
  </si>
  <si>
    <t>Produkti D Eshte marrë malli në dorëzim.</t>
  </si>
  <si>
    <t>Produkti C është marrë malli në dorëzim dhe janë bërë likujdimet në varësi të lëvrimit të mallit.</t>
  </si>
  <si>
    <t>Produkti E Eshte marre pajisja ne dorezim po behet programimi.</t>
  </si>
  <si>
    <t>Eshte marre pajisja ne dorezim po behet programimi.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</si>
</sst>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  <numFmt numFmtId="221" formatCode="_(* #,##0.0_);_(* \(#,##0.0\);_(* &quot;-&quot;?_);_(@_)"/>
  </numFmts>
  <fonts count="10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9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1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2" fillId="0" borderId="18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2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5" fillId="26" borderId="19" xfId="0" applyFont="1" applyFill="1" applyBorder="1" applyAlignment="1">
      <alignment horizontal="center"/>
    </xf>
    <xf numFmtId="0" fontId="82" fillId="28" borderId="15" xfId="0" applyFont="1" applyFill="1" applyBorder="1" applyAlignment="1">
      <alignment horizontal="center"/>
    </xf>
    <xf numFmtId="185" fontId="82" fillId="28" borderId="9" xfId="0" applyNumberFormat="1" applyFont="1" applyFill="1" applyBorder="1" applyAlignment="1">
      <alignment horizontal="center"/>
    </xf>
    <xf numFmtId="185" fontId="82" fillId="28" borderId="22" xfId="0" applyNumberFormat="1" applyFont="1" applyFill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85" fontId="82" fillId="29" borderId="25" xfId="0" applyNumberFormat="1" applyFont="1" applyFill="1" applyBorder="1" applyAlignment="1">
      <alignment horizontal="center"/>
    </xf>
    <xf numFmtId="0" fontId="85" fillId="26" borderId="15" xfId="0" applyFont="1" applyFill="1" applyBorder="1" applyAlignment="1">
      <alignment horizontal="center"/>
    </xf>
    <xf numFmtId="185" fontId="85" fillId="26" borderId="9" xfId="0" applyNumberFormat="1" applyFont="1" applyFill="1" applyBorder="1" applyAlignment="1">
      <alignment horizontal="center"/>
    </xf>
    <xf numFmtId="185" fontId="82" fillId="26" borderId="22" xfId="0" applyNumberFormat="1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83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8" fillId="0" borderId="0" xfId="0" applyFont="1" applyAlignment="1">
      <alignment horizontal="left"/>
    </xf>
    <xf numFmtId="0" fontId="88" fillId="0" borderId="0" xfId="0" applyFont="1" applyAlignment="1">
      <alignment/>
    </xf>
    <xf numFmtId="0" fontId="91" fillId="27" borderId="9" xfId="0" applyFont="1" applyFill="1" applyBorder="1" applyAlignment="1">
      <alignment horizontal="center" vertical="center" wrapText="1"/>
    </xf>
    <xf numFmtId="0" fontId="91" fillId="27" borderId="25" xfId="0" applyFont="1" applyFill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84" fillId="0" borderId="0" xfId="0" applyFont="1" applyAlignment="1">
      <alignment/>
    </xf>
    <xf numFmtId="0" fontId="95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4" fillId="0" borderId="0" xfId="104" applyFont="1" applyFill="1" applyAlignment="1">
      <alignment vertical="center"/>
      <protection/>
    </xf>
    <xf numFmtId="0" fontId="87" fillId="0" borderId="0" xfId="104" applyFont="1" applyFill="1" applyAlignment="1">
      <alignment vertical="center"/>
      <protection/>
    </xf>
    <xf numFmtId="0" fontId="87" fillId="0" borderId="0" xfId="104" applyFont="1" applyFill="1" applyBorder="1" applyAlignment="1">
      <alignment vertical="center"/>
      <protection/>
    </xf>
    <xf numFmtId="0" fontId="83" fillId="0" borderId="0" xfId="104" applyFont="1" applyFill="1" applyAlignment="1">
      <alignment vertical="center"/>
      <protection/>
    </xf>
    <xf numFmtId="0" fontId="83" fillId="0" borderId="0" xfId="104" applyFont="1" applyFill="1" applyAlignment="1">
      <alignment horizontal="left" vertical="center"/>
      <protection/>
    </xf>
    <xf numFmtId="0" fontId="83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91" fillId="0" borderId="9" xfId="0" applyFont="1" applyFill="1" applyBorder="1" applyAlignment="1">
      <alignment horizontal="center" vertical="center" wrapText="1"/>
    </xf>
    <xf numFmtId="0" fontId="88" fillId="0" borderId="0" xfId="0" applyFont="1" applyAlignment="1">
      <alignment/>
    </xf>
    <xf numFmtId="0" fontId="96" fillId="0" borderId="17" xfId="0" applyFont="1" applyBorder="1" applyAlignment="1">
      <alignment horizontal="center" vertical="center" wrapText="1"/>
    </xf>
    <xf numFmtId="0" fontId="94" fillId="0" borderId="19" xfId="0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  <xf numFmtId="9" fontId="0" fillId="26" borderId="36" xfId="109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91" fillId="27" borderId="37" xfId="0" applyFont="1" applyFill="1" applyBorder="1" applyAlignment="1">
      <alignment horizontal="center" vertical="center" wrapText="1"/>
    </xf>
    <xf numFmtId="0" fontId="97" fillId="27" borderId="38" xfId="0" applyFont="1" applyFill="1" applyBorder="1" applyAlignment="1">
      <alignment horizontal="center" vertical="center" wrapText="1"/>
    </xf>
    <xf numFmtId="0" fontId="97" fillId="0" borderId="39" xfId="0" applyFont="1" applyFill="1" applyBorder="1" applyAlignment="1">
      <alignment horizontal="center" vertical="center" wrapText="1"/>
    </xf>
    <xf numFmtId="9" fontId="84" fillId="27" borderId="40" xfId="0" applyNumberFormat="1" applyFont="1" applyFill="1" applyBorder="1" applyAlignment="1">
      <alignment horizontal="center" vertical="center" wrapText="1"/>
    </xf>
    <xf numFmtId="185" fontId="82" fillId="29" borderId="28" xfId="0" applyNumberFormat="1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97" fillId="0" borderId="42" xfId="0" applyFont="1" applyBorder="1" applyAlignment="1">
      <alignment horizontal="center"/>
    </xf>
    <xf numFmtId="0" fontId="97" fillId="0" borderId="43" xfId="0" applyFont="1" applyBorder="1" applyAlignment="1">
      <alignment horizontal="center"/>
    </xf>
    <xf numFmtId="0" fontId="97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93" fillId="0" borderId="44" xfId="0" applyFont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27" borderId="18" xfId="0" applyFont="1" applyFill="1" applyBorder="1" applyAlignment="1">
      <alignment horizontal="center" vertical="center" wrapText="1"/>
    </xf>
    <xf numFmtId="0" fontId="91" fillId="27" borderId="45" xfId="0" applyFont="1" applyFill="1" applyBorder="1" applyAlignment="1">
      <alignment horizontal="center" vertical="center" wrapText="1"/>
    </xf>
    <xf numFmtId="0" fontId="91" fillId="27" borderId="44" xfId="0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 wrapText="1"/>
    </xf>
    <xf numFmtId="0" fontId="0" fillId="27" borderId="45" xfId="0" applyFill="1" applyBorder="1" applyAlignment="1">
      <alignment horizontal="center" vertical="center" wrapText="1"/>
    </xf>
    <xf numFmtId="0" fontId="0" fillId="27" borderId="24" xfId="0" applyFill="1" applyBorder="1" applyAlignment="1">
      <alignment horizontal="center" vertical="center" wrapText="1"/>
    </xf>
    <xf numFmtId="9" fontId="0" fillId="26" borderId="46" xfId="109" applyFont="1" applyFill="1" applyBorder="1" applyAlignment="1">
      <alignment horizontal="center" vertical="center" wrapText="1"/>
    </xf>
    <xf numFmtId="9" fontId="84" fillId="27" borderId="47" xfId="0" applyNumberFormat="1" applyFont="1" applyFill="1" applyBorder="1" applyAlignment="1">
      <alignment horizontal="center" vertical="center" wrapText="1"/>
    </xf>
    <xf numFmtId="0" fontId="91" fillId="27" borderId="5" xfId="0" applyFont="1" applyFill="1" applyBorder="1" applyAlignment="1">
      <alignment horizontal="center" vertical="center" wrapText="1"/>
    </xf>
    <xf numFmtId="9" fontId="84" fillId="27" borderId="48" xfId="0" applyNumberFormat="1" applyFont="1" applyFill="1" applyBorder="1" applyAlignment="1">
      <alignment horizontal="center" vertical="center" wrapText="1"/>
    </xf>
    <xf numFmtId="0" fontId="91" fillId="0" borderId="25" xfId="0" applyFont="1" applyBorder="1" applyAlignment="1">
      <alignment horizontal="center" vertical="center" wrapText="1"/>
    </xf>
    <xf numFmtId="0" fontId="91" fillId="27" borderId="28" xfId="0" applyFont="1" applyFill="1" applyBorder="1" applyAlignment="1">
      <alignment horizontal="center" vertical="center" wrapText="1"/>
    </xf>
    <xf numFmtId="0" fontId="91" fillId="27" borderId="27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84" fillId="27" borderId="28" xfId="0" applyNumberFormat="1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/>
    </xf>
    <xf numFmtId="0" fontId="99" fillId="27" borderId="9" xfId="0" applyFont="1" applyFill="1" applyBorder="1" applyAlignment="1">
      <alignment horizontal="center" vertical="center" wrapText="1"/>
    </xf>
    <xf numFmtId="0" fontId="100" fillId="0" borderId="49" xfId="0" applyFont="1" applyBorder="1" applyAlignment="1">
      <alignment horizontal="center" vertical="center" wrapText="1"/>
    </xf>
    <xf numFmtId="49" fontId="76" fillId="27" borderId="50" xfId="0" applyNumberFormat="1" applyFont="1" applyFill="1" applyBorder="1" applyAlignment="1">
      <alignment horizontal="center" vertical="center" wrapText="1"/>
    </xf>
    <xf numFmtId="0" fontId="100" fillId="0" borderId="50" xfId="0" applyFont="1" applyBorder="1" applyAlignment="1">
      <alignment horizontal="center" vertical="center" wrapText="1"/>
    </xf>
    <xf numFmtId="0" fontId="101" fillId="0" borderId="51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0" fontId="99" fillId="0" borderId="9" xfId="0" applyFont="1" applyFill="1" applyBorder="1" applyAlignment="1">
      <alignment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9" fontId="60" fillId="0" borderId="36" xfId="109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27" borderId="15" xfId="0" applyFont="1" applyFill="1" applyBorder="1" applyAlignment="1">
      <alignment horizontal="center" vertical="center" wrapText="1"/>
    </xf>
    <xf numFmtId="0" fontId="99" fillId="27" borderId="9" xfId="0" applyFont="1" applyFill="1" applyBorder="1" applyAlignment="1">
      <alignment horizontal="center" vertical="center" wrapText="1"/>
    </xf>
    <xf numFmtId="0" fontId="99" fillId="27" borderId="15" xfId="0" applyFont="1" applyFill="1" applyBorder="1" applyAlignment="1">
      <alignment horizontal="center" vertical="center" wrapText="1"/>
    </xf>
    <xf numFmtId="0" fontId="99" fillId="27" borderId="22" xfId="0" applyFont="1" applyFill="1" applyBorder="1" applyAlignment="1">
      <alignment horizontal="center" vertical="center" wrapText="1"/>
    </xf>
    <xf numFmtId="9" fontId="60" fillId="26" borderId="36" xfId="109" applyFont="1" applyFill="1" applyBorder="1" applyAlignment="1">
      <alignment horizontal="center" vertical="center" wrapText="1"/>
    </xf>
    <xf numFmtId="0" fontId="99" fillId="0" borderId="9" xfId="0" applyFont="1" applyBorder="1" applyAlignment="1">
      <alignment horizontal="center" vertical="center" wrapText="1"/>
    </xf>
    <xf numFmtId="0" fontId="99" fillId="27" borderId="19" xfId="0" applyFont="1" applyFill="1" applyBorder="1" applyAlignment="1">
      <alignment horizontal="center" vertical="center" wrapText="1"/>
    </xf>
    <xf numFmtId="0" fontId="99" fillId="27" borderId="19" xfId="0" applyFont="1" applyFill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0" fillId="27" borderId="9" xfId="0" applyFont="1" applyFill="1" applyBorder="1" applyAlignment="1">
      <alignment horizontal="center" vertical="center" wrapText="1"/>
    </xf>
    <xf numFmtId="0" fontId="60" fillId="27" borderId="15" xfId="0" applyFont="1" applyFill="1" applyBorder="1" applyAlignment="1">
      <alignment horizontal="center" vertical="center" wrapText="1"/>
    </xf>
    <xf numFmtId="0" fontId="60" fillId="27" borderId="22" xfId="0" applyFont="1" applyFill="1" applyBorder="1" applyAlignment="1">
      <alignment horizontal="center" vertical="center" wrapText="1"/>
    </xf>
    <xf numFmtId="0" fontId="102" fillId="0" borderId="44" xfId="0" applyFont="1" applyBorder="1" applyAlignment="1">
      <alignment horizontal="center" vertical="center" wrapText="1"/>
    </xf>
    <xf numFmtId="0" fontId="99" fillId="27" borderId="18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99" fillId="27" borderId="17" xfId="0" applyFont="1" applyFill="1" applyBorder="1" applyAlignment="1">
      <alignment horizontal="center" vertical="center" wrapText="1"/>
    </xf>
    <xf numFmtId="0" fontId="99" fillId="27" borderId="22" xfId="0" applyFont="1" applyFill="1" applyBorder="1" applyAlignment="1">
      <alignment horizontal="center" vertical="center" wrapText="1"/>
    </xf>
    <xf numFmtId="0" fontId="103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49" fontId="63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52" xfId="0" applyFont="1" applyFill="1" applyBorder="1" applyAlignment="1">
      <alignment horizontal="center" vertical="center" wrapText="1"/>
    </xf>
    <xf numFmtId="3" fontId="9" fillId="27" borderId="53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54" xfId="0" applyNumberFormat="1" applyFont="1" applyFill="1" applyBorder="1" applyAlignment="1">
      <alignment horizontal="center" vertical="center"/>
    </xf>
    <xf numFmtId="3" fontId="9" fillId="26" borderId="53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40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/>
    </xf>
    <xf numFmtId="0" fontId="1" fillId="27" borderId="56" xfId="0" applyFont="1" applyFill="1" applyBorder="1" applyAlignment="1">
      <alignment horizontal="center" vertical="center"/>
    </xf>
    <xf numFmtId="0" fontId="9" fillId="27" borderId="57" xfId="0" applyFont="1" applyFill="1" applyBorder="1" applyAlignment="1">
      <alignment horizontal="center" vertical="center"/>
    </xf>
    <xf numFmtId="3" fontId="9" fillId="27" borderId="58" xfId="0" applyNumberFormat="1" applyFont="1" applyFill="1" applyBorder="1" applyAlignment="1">
      <alignment horizontal="center" vertical="center"/>
    </xf>
    <xf numFmtId="3" fontId="9" fillId="27" borderId="59" xfId="0" applyNumberFormat="1" applyFont="1" applyFill="1" applyBorder="1" applyAlignment="1">
      <alignment horizontal="center" vertical="center"/>
    </xf>
    <xf numFmtId="3" fontId="9" fillId="26" borderId="60" xfId="0" applyNumberFormat="1" applyFont="1" applyFill="1" applyBorder="1" applyAlignment="1">
      <alignment horizontal="center" vertical="center"/>
    </xf>
    <xf numFmtId="3" fontId="9" fillId="26" borderId="58" xfId="0" applyNumberFormat="1" applyFont="1" applyFill="1" applyBorder="1" applyAlignment="1">
      <alignment horizontal="center" vertical="center"/>
    </xf>
    <xf numFmtId="3" fontId="9" fillId="26" borderId="61" xfId="0" applyNumberFormat="1" applyFont="1" applyFill="1" applyBorder="1" applyAlignment="1">
      <alignment horizontal="center" vertical="center"/>
    </xf>
    <xf numFmtId="3" fontId="9" fillId="27" borderId="62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9" fillId="27" borderId="53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54" xfId="0" applyFont="1" applyFill="1" applyBorder="1" applyAlignment="1">
      <alignment horizontal="center"/>
    </xf>
    <xf numFmtId="0" fontId="9" fillId="27" borderId="67" xfId="0" applyFont="1" applyFill="1" applyBorder="1" applyAlignment="1">
      <alignment horizontal="center"/>
    </xf>
    <xf numFmtId="0" fontId="9" fillId="27" borderId="59" xfId="0" applyFont="1" applyFill="1" applyBorder="1" applyAlignment="1">
      <alignment horizontal="center"/>
    </xf>
    <xf numFmtId="0" fontId="9" fillId="27" borderId="68" xfId="0" applyFont="1" applyFill="1" applyBorder="1" applyAlignment="1">
      <alignment horizontal="center"/>
    </xf>
    <xf numFmtId="185" fontId="9" fillId="27" borderId="59" xfId="0" applyNumberFormat="1" applyFont="1" applyFill="1" applyBorder="1" applyAlignment="1">
      <alignment horizontal="center" vertical="center"/>
    </xf>
    <xf numFmtId="0" fontId="9" fillId="27" borderId="69" xfId="0" applyFont="1" applyFill="1" applyBorder="1" applyAlignment="1">
      <alignment horizontal="center"/>
    </xf>
    <xf numFmtId="0" fontId="103" fillId="0" borderId="0" xfId="104" applyFont="1" applyFill="1" applyAlignment="1">
      <alignment vertical="center"/>
      <protection/>
    </xf>
    <xf numFmtId="0" fontId="62" fillId="0" borderId="0" xfId="104" applyFont="1" applyFill="1" applyAlignment="1">
      <alignment vertical="center"/>
      <protection/>
    </xf>
    <xf numFmtId="0" fontId="104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19" xfId="104" applyFont="1" applyFill="1" applyBorder="1" applyAlignment="1">
      <alignment vertical="center" wrapText="1"/>
      <protection/>
    </xf>
    <xf numFmtId="0" fontId="9" fillId="27" borderId="9" xfId="104" applyFont="1" applyFill="1" applyBorder="1" applyAlignment="1">
      <alignment vertical="center" wrapText="1"/>
      <protection/>
    </xf>
    <xf numFmtId="0" fontId="9" fillId="27" borderId="27" xfId="104" applyFont="1" applyFill="1" applyBorder="1" applyAlignment="1">
      <alignment vertical="center" wrapText="1"/>
      <protection/>
    </xf>
    <xf numFmtId="0" fontId="9" fillId="27" borderId="25" xfId="104" applyFont="1" applyFill="1" applyBorder="1" applyAlignment="1">
      <alignment vertical="center" wrapText="1"/>
      <protection/>
    </xf>
    <xf numFmtId="0" fontId="97" fillId="0" borderId="0" xfId="104" applyFont="1" applyFill="1" applyAlignment="1">
      <alignment vertical="center"/>
      <protection/>
    </xf>
    <xf numFmtId="0" fontId="56" fillId="27" borderId="38" xfId="0" applyFont="1" applyFill="1" applyBorder="1" applyAlignment="1">
      <alignment horizontal="center" vertical="center" wrapText="1"/>
    </xf>
    <xf numFmtId="9" fontId="57" fillId="27" borderId="40" xfId="0" applyNumberFormat="1" applyFont="1" applyFill="1" applyBorder="1" applyAlignment="1">
      <alignment horizontal="center" vertical="center" wrapText="1"/>
    </xf>
    <xf numFmtId="3" fontId="99" fillId="27" borderId="37" xfId="0" applyNumberFormat="1" applyFont="1" applyFill="1" applyBorder="1" applyAlignment="1">
      <alignment horizontal="center" vertical="center" wrapText="1"/>
    </xf>
    <xf numFmtId="3" fontId="99" fillId="27" borderId="9" xfId="0" applyNumberFormat="1" applyFont="1" applyFill="1" applyBorder="1" applyAlignment="1">
      <alignment horizontal="center" vertical="center" wrapText="1"/>
    </xf>
    <xf numFmtId="3" fontId="99" fillId="27" borderId="15" xfId="0" applyNumberFormat="1" applyFont="1" applyFill="1" applyBorder="1" applyAlignment="1">
      <alignment horizontal="center" vertical="center" wrapText="1"/>
    </xf>
    <xf numFmtId="3" fontId="99" fillId="27" borderId="22" xfId="0" applyNumberFormat="1" applyFont="1" applyFill="1" applyBorder="1" applyAlignment="1">
      <alignment horizontal="center" vertical="center" wrapText="1"/>
    </xf>
    <xf numFmtId="0" fontId="1" fillId="27" borderId="9" xfId="104" applyFont="1" applyFill="1" applyBorder="1" applyAlignment="1">
      <alignment horizontal="center" vertical="center" wrapText="1"/>
      <protection/>
    </xf>
    <xf numFmtId="220" fontId="9" fillId="27" borderId="9" xfId="53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 horizontal="center"/>
    </xf>
    <xf numFmtId="0" fontId="88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4" fillId="0" borderId="7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49" fontId="82" fillId="0" borderId="24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3" fillId="27" borderId="44" xfId="0" applyNumberFormat="1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185" fontId="4" fillId="27" borderId="18" xfId="0" applyNumberFormat="1" applyFont="1" applyFill="1" applyBorder="1" applyAlignment="1">
      <alignment horizontal="center"/>
    </xf>
    <xf numFmtId="185" fontId="4" fillId="26" borderId="24" xfId="0" applyNumberFormat="1" applyFont="1" applyFill="1" applyBorder="1" applyAlignment="1">
      <alignment horizontal="center"/>
    </xf>
    <xf numFmtId="185" fontId="3" fillId="26" borderId="43" xfId="0" applyNumberFormat="1" applyFont="1" applyFill="1" applyBorder="1" applyAlignment="1">
      <alignment horizontal="center" vertical="top" wrapText="1"/>
    </xf>
    <xf numFmtId="185" fontId="3" fillId="26" borderId="72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/>
    </xf>
    <xf numFmtId="185" fontId="3" fillId="27" borderId="43" xfId="0" applyNumberFormat="1" applyFont="1" applyFill="1" applyBorder="1" applyAlignment="1">
      <alignment horizontal="center" vertical="top" wrapText="1"/>
    </xf>
    <xf numFmtId="0" fontId="4" fillId="0" borderId="72" xfId="0" applyFont="1" applyBorder="1" applyAlignment="1">
      <alignment horizontal="center"/>
    </xf>
    <xf numFmtId="185" fontId="86" fillId="26" borderId="42" xfId="0" applyNumberFormat="1" applyFont="1" applyFill="1" applyBorder="1" applyAlignment="1">
      <alignment horizontal="center"/>
    </xf>
    <xf numFmtId="0" fontId="86" fillId="26" borderId="72" xfId="0" applyFont="1" applyFill="1" applyBorder="1" applyAlignment="1">
      <alignment horizontal="center"/>
    </xf>
    <xf numFmtId="0" fontId="3" fillId="0" borderId="41" xfId="0" applyFont="1" applyBorder="1" applyAlignment="1">
      <alignment vertical="center" wrapText="1"/>
    </xf>
    <xf numFmtId="220" fontId="4" fillId="27" borderId="9" xfId="53" applyNumberFormat="1" applyFont="1" applyFill="1" applyBorder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3" fontId="99" fillId="27" borderId="19" xfId="0" applyNumberFormat="1" applyFont="1" applyFill="1" applyBorder="1" applyAlignment="1">
      <alignment horizontal="center" vertical="center" wrapText="1"/>
    </xf>
    <xf numFmtId="3" fontId="60" fillId="27" borderId="9" xfId="0" applyNumberFormat="1" applyFont="1" applyFill="1" applyBorder="1" applyAlignment="1">
      <alignment horizontal="center" vertical="center" wrapText="1"/>
    </xf>
    <xf numFmtId="3" fontId="60" fillId="27" borderId="22" xfId="0" applyNumberFormat="1" applyFont="1" applyFill="1" applyBorder="1" applyAlignment="1">
      <alignment horizontal="center" vertical="center" wrapText="1"/>
    </xf>
    <xf numFmtId="3" fontId="60" fillId="27" borderId="15" xfId="0" applyNumberFormat="1" applyFont="1" applyFill="1" applyBorder="1" applyAlignment="1">
      <alignment horizontal="center" vertical="center" wrapText="1"/>
    </xf>
    <xf numFmtId="3" fontId="9" fillId="27" borderId="22" xfId="104" applyNumberFormat="1" applyFont="1" applyFill="1" applyBorder="1" applyAlignment="1">
      <alignment vertical="center" wrapText="1"/>
      <protection/>
    </xf>
    <xf numFmtId="43" fontId="4" fillId="0" borderId="0" xfId="0" applyNumberFormat="1" applyFont="1" applyAlignment="1">
      <alignment/>
    </xf>
    <xf numFmtId="3" fontId="9" fillId="27" borderId="40" xfId="0" applyNumberFormat="1" applyFont="1" applyFill="1" applyBorder="1" applyAlignment="1">
      <alignment horizontal="left" vertical="center" wrapText="1"/>
    </xf>
    <xf numFmtId="220" fontId="0" fillId="0" borderId="0" xfId="0" applyNumberFormat="1" applyAlignment="1">
      <alignment horizontal="center"/>
    </xf>
    <xf numFmtId="3" fontId="4" fillId="27" borderId="9" xfId="53" applyNumberFormat="1" applyFont="1" applyFill="1" applyBorder="1" applyAlignment="1">
      <alignment horizontal="center"/>
    </xf>
    <xf numFmtId="3" fontId="82" fillId="28" borderId="9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82" fillId="29" borderId="25" xfId="0" applyNumberFormat="1" applyFont="1" applyFill="1" applyBorder="1" applyAlignment="1">
      <alignment horizontal="center"/>
    </xf>
    <xf numFmtId="3" fontId="85" fillId="26" borderId="9" xfId="0" applyNumberFormat="1" applyFont="1" applyFill="1" applyBorder="1" applyAlignment="1">
      <alignment horizontal="center"/>
    </xf>
    <xf numFmtId="3" fontId="9" fillId="27" borderId="9" xfId="104" applyNumberFormat="1" applyFont="1" applyFill="1" applyBorder="1" applyAlignment="1">
      <alignment vertical="center" wrapText="1"/>
      <protection/>
    </xf>
    <xf numFmtId="43" fontId="87" fillId="0" borderId="0" xfId="104" applyNumberFormat="1" applyFont="1" applyFill="1" applyAlignment="1">
      <alignment vertical="center"/>
      <protection/>
    </xf>
    <xf numFmtId="3" fontId="4" fillId="27" borderId="9" xfId="0" applyNumberFormat="1" applyFont="1" applyFill="1" applyBorder="1" applyAlignment="1">
      <alignment horizontal="center"/>
    </xf>
    <xf numFmtId="1" fontId="9" fillId="27" borderId="9" xfId="104" applyNumberFormat="1" applyFont="1" applyFill="1" applyBorder="1" applyAlignment="1">
      <alignment vertical="center" wrapText="1"/>
      <protection/>
    </xf>
    <xf numFmtId="3" fontId="4" fillId="27" borderId="18" xfId="0" applyNumberFormat="1" applyFont="1" applyFill="1" applyBorder="1" applyAlignment="1">
      <alignment horizontal="center"/>
    </xf>
    <xf numFmtId="3" fontId="3" fillId="26" borderId="43" xfId="0" applyNumberFormat="1" applyFont="1" applyFill="1" applyBorder="1" applyAlignment="1">
      <alignment horizontal="center" vertical="top" wrapText="1"/>
    </xf>
    <xf numFmtId="3" fontId="86" fillId="26" borderId="4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82" fillId="0" borderId="73" xfId="0" applyFont="1" applyFill="1" applyBorder="1" applyAlignment="1">
      <alignment horizontal="center"/>
    </xf>
    <xf numFmtId="0" fontId="82" fillId="0" borderId="75" xfId="0" applyFont="1" applyFill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/>
    </xf>
    <xf numFmtId="0" fontId="4" fillId="27" borderId="36" xfId="0" applyFont="1" applyFill="1" applyBorder="1" applyAlignment="1">
      <alignment horizontal="center"/>
    </xf>
    <xf numFmtId="0" fontId="4" fillId="27" borderId="76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0" fontId="3" fillId="27" borderId="40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center"/>
    </xf>
    <xf numFmtId="0" fontId="84" fillId="0" borderId="76" xfId="0" applyFont="1" applyFill="1" applyBorder="1" applyAlignment="1">
      <alignment horizontal="center"/>
    </xf>
    <xf numFmtId="0" fontId="84" fillId="0" borderId="40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2" fillId="29" borderId="81" xfId="0" applyFont="1" applyFill="1" applyBorder="1" applyAlignment="1">
      <alignment horizontal="center" vertical="center"/>
    </xf>
    <xf numFmtId="0" fontId="82" fillId="29" borderId="8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05" fillId="0" borderId="88" xfId="0" applyFont="1" applyBorder="1" applyAlignment="1">
      <alignment horizontal="center"/>
    </xf>
    <xf numFmtId="0" fontId="50" fillId="0" borderId="88" xfId="0" applyFont="1" applyBorder="1" applyAlignment="1">
      <alignment horizontal="center"/>
    </xf>
    <xf numFmtId="0" fontId="97" fillId="26" borderId="84" xfId="0" applyFont="1" applyFill="1" applyBorder="1" applyAlignment="1">
      <alignment horizontal="center" vertical="center" wrapText="1"/>
    </xf>
    <xf numFmtId="0" fontId="97" fillId="26" borderId="53" xfId="0" applyFont="1" applyFill="1" applyBorder="1" applyAlignment="1">
      <alignment horizontal="center" vertical="center" wrapText="1"/>
    </xf>
    <xf numFmtId="0" fontId="97" fillId="26" borderId="89" xfId="0" applyFont="1" applyFill="1" applyBorder="1" applyAlignment="1">
      <alignment horizontal="center" vertical="center" wrapText="1"/>
    </xf>
    <xf numFmtId="0" fontId="97" fillId="26" borderId="36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26" borderId="90" xfId="0" applyFont="1" applyFill="1" applyBorder="1" applyAlignment="1">
      <alignment horizontal="center" vertical="center" wrapText="1"/>
    </xf>
    <xf numFmtId="0" fontId="97" fillId="26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/>
    </xf>
    <xf numFmtId="0" fontId="97" fillId="0" borderId="80" xfId="0" applyFont="1" applyBorder="1" applyAlignment="1">
      <alignment horizontal="center"/>
    </xf>
    <xf numFmtId="0" fontId="97" fillId="0" borderId="75" xfId="0" applyFont="1" applyBorder="1" applyAlignment="1">
      <alignment horizontal="center"/>
    </xf>
    <xf numFmtId="0" fontId="100" fillId="0" borderId="9" xfId="0" applyFont="1" applyBorder="1" applyAlignment="1">
      <alignment horizontal="center" vertical="center" wrapText="1"/>
    </xf>
    <xf numFmtId="0" fontId="99" fillId="27" borderId="85" xfId="0" applyFont="1" applyFill="1" applyBorder="1" applyAlignment="1">
      <alignment horizontal="center" vertical="center" wrapText="1"/>
    </xf>
    <xf numFmtId="0" fontId="99" fillId="27" borderId="21" xfId="0" applyFont="1" applyFill="1" applyBorder="1" applyAlignment="1">
      <alignment horizontal="center" vertical="center" wrapText="1"/>
    </xf>
    <xf numFmtId="0" fontId="99" fillId="27" borderId="89" xfId="0" applyFont="1" applyFill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 wrapText="1"/>
    </xf>
    <xf numFmtId="0" fontId="3" fillId="0" borderId="93" xfId="104" applyFont="1" applyFill="1" applyBorder="1" applyAlignment="1">
      <alignment horizontal="center" vertical="center" wrapText="1"/>
      <protection/>
    </xf>
    <xf numFmtId="0" fontId="3" fillId="0" borderId="79" xfId="104" applyFont="1" applyFill="1" applyBorder="1" applyAlignment="1">
      <alignment horizontal="center" vertical="center" wrapText="1"/>
      <protection/>
    </xf>
    <xf numFmtId="0" fontId="3" fillId="0" borderId="94" xfId="104" applyFont="1" applyFill="1" applyBorder="1" applyAlignment="1">
      <alignment horizontal="center" vertical="center" wrapText="1"/>
      <protection/>
    </xf>
    <xf numFmtId="0" fontId="1" fillId="0" borderId="93" xfId="104" applyFont="1" applyFill="1" applyBorder="1" applyAlignment="1">
      <alignment horizontal="center" vertical="center" wrapText="1"/>
      <protection/>
    </xf>
    <xf numFmtId="0" fontId="1" fillId="0" borderId="79" xfId="104" applyFont="1" applyFill="1" applyBorder="1" applyAlignment="1">
      <alignment horizontal="center" vertical="center" wrapText="1"/>
      <protection/>
    </xf>
    <xf numFmtId="0" fontId="1" fillId="0" borderId="94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95" xfId="104" applyFont="1" applyFill="1" applyBorder="1" applyAlignment="1">
      <alignment horizontal="center" vertical="center" wrapText="1"/>
      <protection/>
    </xf>
    <xf numFmtId="0" fontId="1" fillId="0" borderId="37" xfId="104" applyFont="1" applyFill="1" applyBorder="1" applyAlignment="1">
      <alignment horizontal="center" vertical="center" wrapText="1"/>
      <protection/>
    </xf>
    <xf numFmtId="0" fontId="1" fillId="0" borderId="96" xfId="104" applyFont="1" applyFill="1" applyBorder="1" applyAlignment="1">
      <alignment horizontal="center" vertical="center" wrapText="1"/>
      <protection/>
    </xf>
    <xf numFmtId="0" fontId="3" fillId="0" borderId="95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3" fillId="0" borderId="96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5\2005%20buletini%20Korrik%202006\Sample%20Buletini%202005%20Prill_200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nela.Bejte\AppData\Local\Microsoft\Windows\INetCache\Content.Outlook\TSRFUS7M\iml%202019\Evidenca%20Mujore%20Janar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Janar 2019"/>
      <sheetName val="Shkurt 2019"/>
      <sheetName val="Mars 2019"/>
      <sheetName val="Prill 2019"/>
      <sheetName val="Maj 2019"/>
      <sheetName val="qershor 2019"/>
      <sheetName val="korrik 2019"/>
      <sheetName val="korrik 2019 sipas app"/>
      <sheetName val="Sheet1"/>
    </sheetNames>
    <sheetDataSet>
      <sheetData sheetId="3">
        <row r="5">
          <cell r="C5">
            <v>33000000</v>
          </cell>
        </row>
        <row r="11">
          <cell r="C11">
            <v>6000000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2.00390625" style="0" customWidth="1"/>
    <col min="2" max="2" width="26.57421875" style="0" customWidth="1"/>
    <col min="3" max="3" width="14.00390625" style="0" customWidth="1"/>
    <col min="4" max="4" width="10.28125" style="15" customWidth="1"/>
    <col min="5" max="6" width="12.28125" style="15" customWidth="1"/>
    <col min="7" max="7" width="18.140625" style="15" customWidth="1"/>
    <col min="8" max="8" width="18.28125" style="15" customWidth="1"/>
    <col min="9" max="9" width="15.00390625" style="15" customWidth="1"/>
  </cols>
  <sheetData>
    <row r="2" spans="1:9" s="14" customFormat="1" ht="15.75">
      <c r="A2" s="257" t="s">
        <v>117</v>
      </c>
      <c r="D2" s="19"/>
      <c r="E2" s="19"/>
      <c r="F2" s="19"/>
      <c r="G2" s="19" t="s">
        <v>150</v>
      </c>
      <c r="H2" s="19"/>
      <c r="I2" s="19"/>
    </row>
    <row r="3" spans="1:10" ht="15.75">
      <c r="A3" s="258"/>
      <c r="B3" s="259"/>
      <c r="C3" s="259"/>
      <c r="D3" s="260"/>
      <c r="E3" s="260"/>
      <c r="F3" s="260"/>
      <c r="G3" s="260"/>
      <c r="H3" s="260"/>
      <c r="I3" s="260"/>
      <c r="J3" s="259"/>
    </row>
    <row r="4" spans="1:10" ht="13.5" thickBot="1">
      <c r="A4" s="259"/>
      <c r="B4" s="259"/>
      <c r="C4" s="259"/>
      <c r="D4" s="260"/>
      <c r="E4" s="260"/>
      <c r="F4" s="260"/>
      <c r="H4" s="260"/>
      <c r="I4" s="261" t="s">
        <v>53</v>
      </c>
      <c r="J4" s="259"/>
    </row>
    <row r="5" spans="1:10" ht="12.75">
      <c r="A5" s="262"/>
      <c r="B5" s="263"/>
      <c r="C5" s="263"/>
      <c r="D5" s="264"/>
      <c r="E5" s="264"/>
      <c r="F5" s="264"/>
      <c r="G5" s="264"/>
      <c r="H5" s="264"/>
      <c r="I5" s="265"/>
      <c r="J5" s="259"/>
    </row>
    <row r="6" spans="1:10" ht="12.75">
      <c r="A6" s="266" t="s">
        <v>26</v>
      </c>
      <c r="B6" s="319" t="s">
        <v>118</v>
      </c>
      <c r="C6" s="321"/>
      <c r="D6" s="321"/>
      <c r="E6" s="321"/>
      <c r="F6" s="320"/>
      <c r="G6" s="8" t="s">
        <v>27</v>
      </c>
      <c r="H6" s="322">
        <v>14</v>
      </c>
      <c r="I6" s="323"/>
      <c r="J6" s="259"/>
    </row>
    <row r="7" spans="1:10" ht="12.75">
      <c r="A7" s="267"/>
      <c r="B7" s="268"/>
      <c r="C7" s="268"/>
      <c r="D7" s="12"/>
      <c r="E7" s="12"/>
      <c r="F7" s="12"/>
      <c r="G7" s="12"/>
      <c r="H7" s="269"/>
      <c r="I7" s="270"/>
      <c r="J7" s="259"/>
    </row>
    <row r="8" spans="1:10" ht="12.75">
      <c r="A8" s="324" t="s">
        <v>119</v>
      </c>
      <c r="B8" s="325"/>
      <c r="C8" s="330" t="s">
        <v>135</v>
      </c>
      <c r="D8" s="331"/>
      <c r="E8" s="331"/>
      <c r="F8" s="331"/>
      <c r="G8" s="331"/>
      <c r="H8" s="331"/>
      <c r="I8" s="332"/>
      <c r="J8" s="259"/>
    </row>
    <row r="9" spans="1:10" ht="12.75">
      <c r="A9" s="326"/>
      <c r="B9" s="327"/>
      <c r="C9" s="13" t="s">
        <v>2</v>
      </c>
      <c r="D9" s="13" t="s">
        <v>3</v>
      </c>
      <c r="E9" s="13" t="s">
        <v>4</v>
      </c>
      <c r="F9" s="13" t="s">
        <v>5</v>
      </c>
      <c r="G9" s="13" t="s">
        <v>37</v>
      </c>
      <c r="H9" s="13" t="s">
        <v>78</v>
      </c>
      <c r="I9" s="271" t="s">
        <v>79</v>
      </c>
      <c r="J9" s="259"/>
    </row>
    <row r="10" spans="1:10" ht="18.75" customHeight="1">
      <c r="A10" s="328"/>
      <c r="B10" s="329"/>
      <c r="C10" s="10" t="s">
        <v>6</v>
      </c>
      <c r="D10" s="10" t="s">
        <v>28</v>
      </c>
      <c r="E10" s="10" t="s">
        <v>52</v>
      </c>
      <c r="F10" s="10" t="s">
        <v>52</v>
      </c>
      <c r="G10" s="10" t="s">
        <v>52</v>
      </c>
      <c r="H10" s="10" t="s">
        <v>6</v>
      </c>
      <c r="I10" s="333" t="s">
        <v>7</v>
      </c>
      <c r="J10" s="259"/>
    </row>
    <row r="11" spans="1:10" ht="33.75">
      <c r="A11" s="272" t="s">
        <v>120</v>
      </c>
      <c r="B11" s="273" t="s">
        <v>54</v>
      </c>
      <c r="C11" s="11" t="s">
        <v>148</v>
      </c>
      <c r="D11" s="11" t="s">
        <v>149</v>
      </c>
      <c r="E11" s="11" t="s">
        <v>151</v>
      </c>
      <c r="F11" s="11" t="s">
        <v>152</v>
      </c>
      <c r="G11" s="11" t="s">
        <v>173</v>
      </c>
      <c r="H11" s="11" t="s">
        <v>174</v>
      </c>
      <c r="I11" s="334"/>
      <c r="J11" s="259"/>
    </row>
    <row r="12" spans="1:10" ht="12.75">
      <c r="A12" s="274" t="s">
        <v>121</v>
      </c>
      <c r="B12" s="275" t="s">
        <v>136</v>
      </c>
      <c r="C12" s="276">
        <v>85534</v>
      </c>
      <c r="D12" s="276">
        <v>87000</v>
      </c>
      <c r="E12" s="276">
        <v>87000</v>
      </c>
      <c r="F12" s="276">
        <f>32100+5840+38000+10000</f>
        <v>85940</v>
      </c>
      <c r="G12" s="276">
        <f>10000+27200+26540</f>
        <v>63740</v>
      </c>
      <c r="H12" s="305">
        <f>2620.8+24308.558+22609.01</f>
        <v>49538.368</v>
      </c>
      <c r="I12" s="277">
        <f>H12-G12</f>
        <v>-14201.631999999998</v>
      </c>
      <c r="J12" s="259"/>
    </row>
    <row r="13" spans="1:10" ht="12.75">
      <c r="A13" s="274" t="s">
        <v>122</v>
      </c>
      <c r="B13" s="275" t="s">
        <v>123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7">
        <f>H13-G13</f>
        <v>0</v>
      </c>
      <c r="J13" s="259"/>
    </row>
    <row r="14" spans="1:10" ht="12.75">
      <c r="A14" s="274" t="s">
        <v>124</v>
      </c>
      <c r="B14" s="275" t="s">
        <v>125</v>
      </c>
      <c r="C14" s="276">
        <v>0</v>
      </c>
      <c r="D14" s="276">
        <v>0</v>
      </c>
      <c r="E14" s="276">
        <v>0</v>
      </c>
      <c r="F14" s="276">
        <v>0</v>
      </c>
      <c r="G14" s="276">
        <v>0</v>
      </c>
      <c r="H14" s="276">
        <v>0</v>
      </c>
      <c r="I14" s="277">
        <f>H14-G14</f>
        <v>0</v>
      </c>
      <c r="J14" s="259"/>
    </row>
    <row r="15" spans="1:10" ht="12.75">
      <c r="A15" s="274" t="s">
        <v>126</v>
      </c>
      <c r="B15" s="275" t="s">
        <v>127</v>
      </c>
      <c r="C15" s="276">
        <v>0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7">
        <f>H15-G15</f>
        <v>0</v>
      </c>
      <c r="J15" s="259"/>
    </row>
    <row r="16" spans="1:10" ht="12.75">
      <c r="A16" s="274" t="s">
        <v>128</v>
      </c>
      <c r="B16" s="275" t="s">
        <v>129</v>
      </c>
      <c r="C16" s="276">
        <v>0</v>
      </c>
      <c r="D16" s="276">
        <v>0</v>
      </c>
      <c r="E16" s="276">
        <v>0</v>
      </c>
      <c r="F16" s="276">
        <v>0</v>
      </c>
      <c r="G16" s="276">
        <v>0</v>
      </c>
      <c r="H16" s="276">
        <v>0</v>
      </c>
      <c r="I16" s="277">
        <f>H16-G16</f>
        <v>0</v>
      </c>
      <c r="J16" s="259"/>
    </row>
    <row r="17" spans="1:10" ht="13.5" thickBot="1">
      <c r="A17" s="274" t="s">
        <v>130</v>
      </c>
      <c r="B17" s="275" t="s">
        <v>131</v>
      </c>
      <c r="C17" s="276"/>
      <c r="D17" s="276"/>
      <c r="E17" s="276"/>
      <c r="F17" s="276"/>
      <c r="G17" s="276"/>
      <c r="H17" s="276"/>
      <c r="I17" s="277"/>
      <c r="J17" s="259"/>
    </row>
    <row r="18" spans="1:10" ht="14.25" customHeight="1" thickBot="1">
      <c r="A18" s="335" t="s">
        <v>132</v>
      </c>
      <c r="B18" s="336"/>
      <c r="C18" s="278">
        <f aca="true" t="shared" si="0" ref="C18:I18">SUM(C12:C17)</f>
        <v>85534</v>
      </c>
      <c r="D18" s="278">
        <f t="shared" si="0"/>
        <v>87000</v>
      </c>
      <c r="E18" s="278">
        <f t="shared" si="0"/>
        <v>87000</v>
      </c>
      <c r="F18" s="278">
        <f t="shared" si="0"/>
        <v>85940</v>
      </c>
      <c r="G18" s="278">
        <f t="shared" si="0"/>
        <v>63740</v>
      </c>
      <c r="H18" s="306">
        <f t="shared" si="0"/>
        <v>49538.368</v>
      </c>
      <c r="I18" s="279">
        <f t="shared" si="0"/>
        <v>-14201.631999999998</v>
      </c>
      <c r="J18" s="259"/>
    </row>
    <row r="19" spans="1:10" ht="15" customHeight="1" thickBot="1">
      <c r="A19" s="309" t="s">
        <v>133</v>
      </c>
      <c r="B19" s="310"/>
      <c r="C19" s="280"/>
      <c r="D19" s="280"/>
      <c r="E19" s="280"/>
      <c r="F19" s="280"/>
      <c r="G19" s="280"/>
      <c r="H19" s="281"/>
      <c r="I19" s="282"/>
      <c r="J19" s="259"/>
    </row>
    <row r="20" spans="1:10" s="57" customFormat="1" ht="13.5" thickBot="1">
      <c r="A20" s="311" t="s">
        <v>134</v>
      </c>
      <c r="B20" s="312"/>
      <c r="C20" s="283">
        <f aca="true" t="shared" si="1" ref="C20:H20">C18+C19</f>
        <v>85534</v>
      </c>
      <c r="D20" s="283">
        <f t="shared" si="1"/>
        <v>87000</v>
      </c>
      <c r="E20" s="283">
        <f t="shared" si="1"/>
        <v>87000</v>
      </c>
      <c r="F20" s="283">
        <f t="shared" si="1"/>
        <v>85940</v>
      </c>
      <c r="G20" s="283">
        <f t="shared" si="1"/>
        <v>63740</v>
      </c>
      <c r="H20" s="307">
        <f t="shared" si="1"/>
        <v>49538.368</v>
      </c>
      <c r="I20" s="284"/>
      <c r="J20" s="56"/>
    </row>
    <row r="21" spans="1:10" ht="12.75">
      <c r="A21" s="259"/>
      <c r="B21" s="259"/>
      <c r="C21" s="259"/>
      <c r="D21" s="260"/>
      <c r="E21" s="260"/>
      <c r="F21" s="260"/>
      <c r="G21" s="260"/>
      <c r="H21" s="260"/>
      <c r="I21" s="260"/>
      <c r="J21" s="259"/>
    </row>
    <row r="22" spans="1:10" ht="12.75">
      <c r="A22" s="259"/>
      <c r="B22" s="259"/>
      <c r="C22" s="259"/>
      <c r="D22" s="260"/>
      <c r="E22" s="260"/>
      <c r="F22" s="260"/>
      <c r="G22" s="260"/>
      <c r="H22" s="260"/>
      <c r="I22" s="260"/>
      <c r="J22" s="259"/>
    </row>
    <row r="23" spans="1:10" ht="12.75">
      <c r="A23" s="259"/>
      <c r="B23" s="259"/>
      <c r="C23" s="259"/>
      <c r="D23" s="260"/>
      <c r="E23" s="260"/>
      <c r="F23" s="260"/>
      <c r="G23" s="260"/>
      <c r="H23" s="260"/>
      <c r="I23" s="260"/>
      <c r="J23" s="259"/>
    </row>
    <row r="24" spans="1:10" ht="12.75" customHeight="1">
      <c r="A24" s="285"/>
      <c r="B24" s="313" t="s">
        <v>23</v>
      </c>
      <c r="C24" s="314"/>
      <c r="D24" s="25" t="s">
        <v>8</v>
      </c>
      <c r="E24" s="319"/>
      <c r="F24" s="320"/>
      <c r="G24" s="260"/>
      <c r="H24" s="260"/>
      <c r="I24" s="260"/>
      <c r="J24" s="259"/>
    </row>
    <row r="25" spans="1:10" ht="12.75">
      <c r="A25" s="285"/>
      <c r="B25" s="315"/>
      <c r="C25" s="316"/>
      <c r="D25" s="25" t="s">
        <v>24</v>
      </c>
      <c r="E25" s="319"/>
      <c r="F25" s="320"/>
      <c r="G25" s="260"/>
      <c r="H25" s="260"/>
      <c r="I25" s="260"/>
      <c r="J25" s="259"/>
    </row>
    <row r="26" spans="1:10" ht="17.25" customHeight="1">
      <c r="A26" s="285"/>
      <c r="B26" s="317"/>
      <c r="C26" s="318"/>
      <c r="D26" s="25" t="s">
        <v>25</v>
      </c>
      <c r="E26" s="319"/>
      <c r="F26" s="320"/>
      <c r="G26" s="260"/>
      <c r="H26" s="260"/>
      <c r="I26" s="260"/>
      <c r="J26" s="259"/>
    </row>
    <row r="27" spans="1:10" ht="12.75">
      <c r="A27" s="259"/>
      <c r="B27" s="259"/>
      <c r="C27" s="259"/>
      <c r="D27" s="260"/>
      <c r="E27" s="260"/>
      <c r="F27" s="260"/>
      <c r="G27" s="260"/>
      <c r="H27" s="260"/>
      <c r="I27" s="260"/>
      <c r="J27" s="259"/>
    </row>
  </sheetData>
  <sheetProtection/>
  <mergeCells count="12">
    <mergeCell ref="B6:F6"/>
    <mergeCell ref="H6:I6"/>
    <mergeCell ref="A8:B10"/>
    <mergeCell ref="C8:I8"/>
    <mergeCell ref="I10:I11"/>
    <mergeCell ref="A18:B18"/>
    <mergeCell ref="A19:B19"/>
    <mergeCell ref="A20:B20"/>
    <mergeCell ref="B24:C26"/>
    <mergeCell ref="E24:F24"/>
    <mergeCell ref="E25:F25"/>
    <mergeCell ref="E26:F26"/>
  </mergeCells>
  <printOptions/>
  <pageMargins left="0.4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2" customWidth="1"/>
  </cols>
  <sheetData>
    <row r="2" spans="1:9" s="14" customFormat="1" ht="15.75">
      <c r="A2" s="62" t="s">
        <v>86</v>
      </c>
      <c r="D2" s="19"/>
      <c r="E2" s="19"/>
      <c r="F2" s="19"/>
      <c r="G2" s="19"/>
      <c r="H2" s="19"/>
      <c r="I2" s="35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6" t="s">
        <v>53</v>
      </c>
      <c r="J3" s="2"/>
    </row>
    <row r="4" spans="1:10" s="31" customFormat="1" ht="12.75">
      <c r="A4" s="26"/>
      <c r="B4" s="9"/>
      <c r="C4" s="9"/>
      <c r="D4" s="27"/>
      <c r="E4" s="27"/>
      <c r="F4" s="28"/>
      <c r="G4" s="28"/>
      <c r="H4" s="29"/>
      <c r="I4" s="37"/>
      <c r="J4" s="30"/>
    </row>
    <row r="5" spans="1:10" ht="12.75">
      <c r="A5" s="17" t="s">
        <v>26</v>
      </c>
      <c r="B5" s="63" t="s">
        <v>98</v>
      </c>
      <c r="C5" s="132"/>
      <c r="D5" s="132"/>
      <c r="E5" s="132"/>
      <c r="F5" s="132"/>
      <c r="G5" s="133"/>
      <c r="H5" s="8" t="s">
        <v>27</v>
      </c>
      <c r="I5" s="51" t="s">
        <v>99</v>
      </c>
      <c r="J5" s="2"/>
    </row>
    <row r="6" spans="1:10" ht="12.75">
      <c r="A6" s="17" t="s">
        <v>1</v>
      </c>
      <c r="B6" s="63" t="s">
        <v>108</v>
      </c>
      <c r="C6" s="134"/>
      <c r="D6" s="134"/>
      <c r="E6" s="134"/>
      <c r="F6" s="134"/>
      <c r="G6" s="135"/>
      <c r="H6" s="8" t="s">
        <v>55</v>
      </c>
      <c r="I6" s="51" t="s">
        <v>110</v>
      </c>
      <c r="J6" s="2"/>
    </row>
    <row r="7" spans="1:10" s="45" customFormat="1" ht="12.75">
      <c r="A7" s="325" t="s">
        <v>87</v>
      </c>
      <c r="B7" s="343" t="s">
        <v>54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37</v>
      </c>
      <c r="H7" s="13" t="s">
        <v>78</v>
      </c>
      <c r="I7" s="38" t="s">
        <v>79</v>
      </c>
      <c r="J7" s="44"/>
    </row>
    <row r="8" spans="1:10" s="47" customFormat="1" ht="12.75">
      <c r="A8" s="327"/>
      <c r="B8" s="344"/>
      <c r="C8" s="10" t="s">
        <v>6</v>
      </c>
      <c r="D8" s="10" t="s">
        <v>28</v>
      </c>
      <c r="E8" s="10" t="s">
        <v>52</v>
      </c>
      <c r="F8" s="10" t="s">
        <v>52</v>
      </c>
      <c r="G8" s="10" t="s">
        <v>52</v>
      </c>
      <c r="H8" s="10" t="s">
        <v>6</v>
      </c>
      <c r="I8" s="337" t="s">
        <v>7</v>
      </c>
      <c r="J8" s="46"/>
    </row>
    <row r="9" spans="1:10" s="47" customFormat="1" ht="33.75">
      <c r="A9" s="329"/>
      <c r="B9" s="345"/>
      <c r="C9" s="11" t="s">
        <v>153</v>
      </c>
      <c r="D9" s="11" t="s">
        <v>154</v>
      </c>
      <c r="E9" s="11" t="s">
        <v>155</v>
      </c>
      <c r="F9" s="11" t="s">
        <v>156</v>
      </c>
      <c r="G9" s="11" t="s">
        <v>175</v>
      </c>
      <c r="H9" s="11" t="s">
        <v>176</v>
      </c>
      <c r="I9" s="338"/>
      <c r="J9" s="46"/>
    </row>
    <row r="10" spans="1:11" ht="12.75">
      <c r="A10" s="18">
        <v>600</v>
      </c>
      <c r="B10" s="4" t="s">
        <v>9</v>
      </c>
      <c r="C10" s="286">
        <v>31349.215</v>
      </c>
      <c r="D10" s="48">
        <f>'[55]Prill 2019'!$C$5/1000</f>
        <v>33000</v>
      </c>
      <c r="E10" s="48">
        <v>33000</v>
      </c>
      <c r="F10" s="303">
        <v>32100</v>
      </c>
      <c r="G10" s="303">
        <f>26540-4432</f>
        <v>22108</v>
      </c>
      <c r="H10" s="286">
        <v>19407.173</v>
      </c>
      <c r="I10" s="34">
        <f>H10-G10</f>
        <v>-2700.827000000001</v>
      </c>
      <c r="J10" s="2"/>
      <c r="K10" s="139"/>
    </row>
    <row r="11" spans="1:11" ht="12.75">
      <c r="A11" s="18">
        <v>601</v>
      </c>
      <c r="B11" s="4" t="s">
        <v>10</v>
      </c>
      <c r="C11" s="286">
        <v>4746.841</v>
      </c>
      <c r="D11" s="48">
        <f>'[55]Prill 2019'!$C$11/1000</f>
        <v>6000</v>
      </c>
      <c r="E11" s="48">
        <v>6000</v>
      </c>
      <c r="F11" s="303">
        <v>5840</v>
      </c>
      <c r="G11" s="303">
        <v>4432</v>
      </c>
      <c r="H11" s="286">
        <v>3201.837</v>
      </c>
      <c r="I11" s="34">
        <f aca="true" t="shared" si="0" ref="I11:I16">H11-G11</f>
        <v>-1230.163</v>
      </c>
      <c r="J11" s="293"/>
      <c r="K11" s="139"/>
    </row>
    <row r="12" spans="1:11" ht="12.75">
      <c r="A12" s="18">
        <v>602</v>
      </c>
      <c r="B12" s="4" t="s">
        <v>11</v>
      </c>
      <c r="C12" s="287">
        <v>40944.949</v>
      </c>
      <c r="D12" s="48">
        <v>38000</v>
      </c>
      <c r="E12" s="48">
        <f>D12</f>
        <v>38000</v>
      </c>
      <c r="F12" s="303">
        <v>38000</v>
      </c>
      <c r="G12" s="303">
        <v>27200</v>
      </c>
      <c r="H12" s="287">
        <v>24308.558</v>
      </c>
      <c r="I12" s="34">
        <f t="shared" si="0"/>
        <v>-2891.441999999999</v>
      </c>
      <c r="J12" s="293"/>
      <c r="K12" s="139"/>
    </row>
    <row r="13" spans="1:11" ht="12.75">
      <c r="A13" s="18">
        <v>603</v>
      </c>
      <c r="B13" s="4" t="s">
        <v>12</v>
      </c>
      <c r="C13" s="48"/>
      <c r="D13" s="48"/>
      <c r="E13" s="48"/>
      <c r="F13" s="48"/>
      <c r="G13" s="48"/>
      <c r="H13" s="48"/>
      <c r="I13" s="34">
        <f t="shared" si="0"/>
        <v>0</v>
      </c>
      <c r="J13" s="2"/>
      <c r="K13" s="139"/>
    </row>
    <row r="14" spans="1:11" ht="12.75">
      <c r="A14" s="18">
        <v>604</v>
      </c>
      <c r="B14" s="4" t="s">
        <v>13</v>
      </c>
      <c r="C14" s="48"/>
      <c r="D14" s="48"/>
      <c r="E14" s="48"/>
      <c r="F14" s="48"/>
      <c r="G14" s="48"/>
      <c r="H14" s="48"/>
      <c r="I14" s="34">
        <f t="shared" si="0"/>
        <v>0</v>
      </c>
      <c r="J14" s="2"/>
      <c r="K14" s="139"/>
    </row>
    <row r="15" spans="1:11" ht="12.75">
      <c r="A15" s="18">
        <v>605</v>
      </c>
      <c r="B15" s="4" t="s">
        <v>14</v>
      </c>
      <c r="C15" s="48"/>
      <c r="D15" s="48"/>
      <c r="E15" s="48"/>
      <c r="F15" s="48"/>
      <c r="G15" s="48"/>
      <c r="H15" s="48"/>
      <c r="I15" s="34">
        <f t="shared" si="0"/>
        <v>0</v>
      </c>
      <c r="J15" s="2"/>
      <c r="K15" s="139"/>
    </row>
    <row r="16" spans="1:11" ht="12.75">
      <c r="A16" s="18">
        <v>606</v>
      </c>
      <c r="B16" s="4" t="s">
        <v>15</v>
      </c>
      <c r="C16" s="48"/>
      <c r="D16" s="48"/>
      <c r="E16" s="48"/>
      <c r="F16" s="48">
        <v>200</v>
      </c>
      <c r="G16" s="48">
        <v>200</v>
      </c>
      <c r="H16" s="48"/>
      <c r="I16" s="34">
        <f t="shared" si="0"/>
        <v>-200</v>
      </c>
      <c r="J16" s="2"/>
      <c r="K16" s="139"/>
    </row>
    <row r="17" spans="1:11" s="57" customFormat="1" ht="12.75">
      <c r="A17" s="52" t="s">
        <v>16</v>
      </c>
      <c r="B17" s="59" t="s">
        <v>17</v>
      </c>
      <c r="C17" s="60">
        <f>SUM(C10:C16)</f>
        <v>77041.005</v>
      </c>
      <c r="D17" s="60">
        <f aca="true" t="shared" si="1" ref="D17:I17">SUM(D10:D16)</f>
        <v>77000</v>
      </c>
      <c r="E17" s="60">
        <f t="shared" si="1"/>
        <v>77000</v>
      </c>
      <c r="F17" s="60">
        <f t="shared" si="1"/>
        <v>76140</v>
      </c>
      <c r="G17" s="60">
        <f t="shared" si="1"/>
        <v>53940</v>
      </c>
      <c r="H17" s="300">
        <f t="shared" si="1"/>
        <v>46917.568</v>
      </c>
      <c r="I17" s="61">
        <f t="shared" si="1"/>
        <v>-7022.432000000001</v>
      </c>
      <c r="J17" s="56"/>
      <c r="K17" s="139"/>
    </row>
    <row r="18" spans="1:11" ht="12.75">
      <c r="A18" s="18">
        <v>230</v>
      </c>
      <c r="B18" s="4" t="s">
        <v>18</v>
      </c>
      <c r="C18" s="48"/>
      <c r="D18" s="48"/>
      <c r="E18" s="48"/>
      <c r="F18" s="48"/>
      <c r="G18" s="48"/>
      <c r="H18" s="48"/>
      <c r="I18" s="34">
        <f>H18-G18</f>
        <v>0</v>
      </c>
      <c r="J18" s="2"/>
      <c r="K18" s="139"/>
    </row>
    <row r="19" spans="1:11" ht="12.75">
      <c r="A19" s="18">
        <v>231</v>
      </c>
      <c r="B19" s="4" t="s">
        <v>19</v>
      </c>
      <c r="C19" s="296">
        <v>8492.902</v>
      </c>
      <c r="D19" s="48">
        <v>10000</v>
      </c>
      <c r="E19" s="48">
        <f>D19</f>
        <v>10000</v>
      </c>
      <c r="F19" s="48">
        <v>10000</v>
      </c>
      <c r="G19" s="48">
        <v>10000</v>
      </c>
      <c r="H19" s="296">
        <v>2620.8</v>
      </c>
      <c r="I19" s="34">
        <f>H19-G19</f>
        <v>-7379.2</v>
      </c>
      <c r="J19" s="2"/>
      <c r="K19" s="139"/>
    </row>
    <row r="20" spans="1:11" ht="12.75">
      <c r="A20" s="18">
        <v>232</v>
      </c>
      <c r="B20" s="4" t="s">
        <v>20</v>
      </c>
      <c r="C20" s="48"/>
      <c r="D20" s="48"/>
      <c r="E20" s="48"/>
      <c r="F20" s="48"/>
      <c r="G20" s="48"/>
      <c r="H20" s="48"/>
      <c r="I20" s="34">
        <f>H20-G20</f>
        <v>0</v>
      </c>
      <c r="J20" s="2"/>
      <c r="K20" s="139"/>
    </row>
    <row r="21" spans="1:11" ht="12.75">
      <c r="A21" s="32" t="s">
        <v>21</v>
      </c>
      <c r="B21" s="43" t="s">
        <v>38</v>
      </c>
      <c r="C21" s="33">
        <f>SUM(C18:C20)</f>
        <v>8492.902</v>
      </c>
      <c r="D21" s="33">
        <f aca="true" t="shared" si="2" ref="D21:I21">SUM(D18:D20)</f>
        <v>10000</v>
      </c>
      <c r="E21" s="33">
        <f t="shared" si="2"/>
        <v>10000</v>
      </c>
      <c r="F21" s="33">
        <f t="shared" si="2"/>
        <v>10000</v>
      </c>
      <c r="G21" s="33">
        <f t="shared" si="2"/>
        <v>10000</v>
      </c>
      <c r="H21" s="298">
        <f t="shared" si="2"/>
        <v>2620.8</v>
      </c>
      <c r="I21" s="39">
        <f t="shared" si="2"/>
        <v>-7379.2</v>
      </c>
      <c r="J21" s="2"/>
      <c r="K21" s="139"/>
    </row>
    <row r="22" spans="1:11" ht="12.75">
      <c r="A22" s="18">
        <v>230</v>
      </c>
      <c r="B22" s="4" t="s">
        <v>18</v>
      </c>
      <c r="C22" s="49"/>
      <c r="D22" s="49"/>
      <c r="E22" s="49"/>
      <c r="F22" s="49"/>
      <c r="G22" s="49"/>
      <c r="H22" s="49"/>
      <c r="I22" s="34">
        <f>H22-G22</f>
        <v>0</v>
      </c>
      <c r="J22" s="2"/>
      <c r="K22" s="139"/>
    </row>
    <row r="23" spans="1:11" ht="12.75">
      <c r="A23" s="18">
        <v>231</v>
      </c>
      <c r="B23" s="4" t="s">
        <v>19</v>
      </c>
      <c r="C23" s="49"/>
      <c r="D23" s="49"/>
      <c r="E23" s="49"/>
      <c r="F23" s="49"/>
      <c r="G23" s="49"/>
      <c r="H23" s="49"/>
      <c r="I23" s="34">
        <f>H23-G23</f>
        <v>0</v>
      </c>
      <c r="J23" s="2"/>
      <c r="K23" s="139"/>
    </row>
    <row r="24" spans="1:11" ht="12.75">
      <c r="A24" s="18">
        <v>232</v>
      </c>
      <c r="B24" s="4" t="s">
        <v>20</v>
      </c>
      <c r="C24" s="49"/>
      <c r="D24" s="49"/>
      <c r="E24" s="49"/>
      <c r="F24" s="49"/>
      <c r="G24" s="49"/>
      <c r="H24" s="49"/>
      <c r="I24" s="34">
        <f>H24-G24</f>
        <v>0</v>
      </c>
      <c r="J24" s="2"/>
      <c r="K24" s="139"/>
    </row>
    <row r="25" spans="1:11" ht="12.75">
      <c r="A25" s="32" t="s">
        <v>21</v>
      </c>
      <c r="B25" s="43" t="s">
        <v>39</v>
      </c>
      <c r="C25" s="33">
        <f>SUM(C22:C24)</f>
        <v>0</v>
      </c>
      <c r="D25" s="33">
        <f aca="true" t="shared" si="3" ref="D25:I25">SUM(D22:D24)</f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9">
        <f t="shared" si="3"/>
        <v>0</v>
      </c>
      <c r="J25" s="2"/>
      <c r="K25" s="139"/>
    </row>
    <row r="26" spans="1:11" s="57" customFormat="1" ht="12.75">
      <c r="A26" s="52" t="s">
        <v>22</v>
      </c>
      <c r="B26" s="53" t="s">
        <v>56</v>
      </c>
      <c r="C26" s="54">
        <f aca="true" t="shared" si="4" ref="C26:I26">C21+C25</f>
        <v>8492.902</v>
      </c>
      <c r="D26" s="54">
        <f t="shared" si="4"/>
        <v>10000</v>
      </c>
      <c r="E26" s="54">
        <f t="shared" si="4"/>
        <v>10000</v>
      </c>
      <c r="F26" s="54">
        <f t="shared" si="4"/>
        <v>10000</v>
      </c>
      <c r="G26" s="54">
        <f t="shared" si="4"/>
        <v>10000</v>
      </c>
      <c r="H26" s="297">
        <f t="shared" si="4"/>
        <v>2620.8</v>
      </c>
      <c r="I26" s="55">
        <f t="shared" si="4"/>
        <v>-7379.2</v>
      </c>
      <c r="J26" s="56"/>
      <c r="K26" s="139"/>
    </row>
    <row r="27" spans="1:9" ht="12.75">
      <c r="A27" s="339" t="s">
        <v>40</v>
      </c>
      <c r="B27" s="340"/>
      <c r="C27" s="21"/>
      <c r="D27" s="21"/>
      <c r="E27" s="21"/>
      <c r="F27" s="21"/>
      <c r="G27" s="21"/>
      <c r="H27" s="50">
        <v>0</v>
      </c>
      <c r="I27" s="40"/>
    </row>
    <row r="28" spans="1:9" s="57" customFormat="1" ht="18.75" customHeight="1" thickBot="1">
      <c r="A28" s="341" t="s">
        <v>41</v>
      </c>
      <c r="B28" s="342"/>
      <c r="C28" s="58">
        <f aca="true" t="shared" si="5" ref="C28:I28">C17+C26+C27</f>
        <v>85533.907</v>
      </c>
      <c r="D28" s="58">
        <f t="shared" si="5"/>
        <v>87000</v>
      </c>
      <c r="E28" s="58">
        <f t="shared" si="5"/>
        <v>87000</v>
      </c>
      <c r="F28" s="58">
        <f t="shared" si="5"/>
        <v>86140</v>
      </c>
      <c r="G28" s="58">
        <f t="shared" si="5"/>
        <v>63940</v>
      </c>
      <c r="H28" s="299">
        <f t="shared" si="5"/>
        <v>49538.368</v>
      </c>
      <c r="I28" s="130">
        <f t="shared" si="5"/>
        <v>-14401.632000000001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1"/>
    </row>
    <row r="30" spans="1:9" ht="11.25" customHeight="1">
      <c r="A30" s="6"/>
      <c r="B30" s="3"/>
      <c r="C30" s="3"/>
      <c r="D30" s="22"/>
      <c r="E30" s="22"/>
      <c r="F30" s="22"/>
      <c r="G30" s="22"/>
      <c r="H30" s="22"/>
      <c r="I30" s="41"/>
    </row>
    <row r="31" spans="7:8" ht="12.75">
      <c r="G31" s="295"/>
      <c r="H31" s="295"/>
    </row>
    <row r="35" ht="12.75">
      <c r="G35" s="256"/>
    </row>
    <row r="36" ht="12.75">
      <c r="G36" s="256"/>
    </row>
    <row r="37" ht="12.75">
      <c r="G37" s="256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zoomScale="90" zoomScaleNormal="90" zoomScalePageLayoutView="0" workbookViewId="0" topLeftCell="A16">
      <selection activeCell="C38" sqref="C38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68" customFormat="1" ht="18">
      <c r="A2" s="202" t="s">
        <v>83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68" customFormat="1" ht="15.7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5">
      <c r="A4" s="73" t="s">
        <v>26</v>
      </c>
      <c r="B4" s="203" t="s">
        <v>98</v>
      </c>
      <c r="C4" s="204" t="s">
        <v>27</v>
      </c>
      <c r="D4" s="205" t="s">
        <v>99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4"/>
      <c r="B5" s="206"/>
      <c r="C5" s="206"/>
      <c r="D5" s="206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3" t="s">
        <v>1</v>
      </c>
      <c r="B6" s="203" t="s">
        <v>108</v>
      </c>
      <c r="C6" s="204" t="s">
        <v>55</v>
      </c>
      <c r="D6" s="205" t="s">
        <v>110</v>
      </c>
      <c r="E6" s="70"/>
      <c r="F6" s="69"/>
      <c r="G6" s="69"/>
      <c r="H6" s="69"/>
      <c r="I6" s="69"/>
      <c r="J6" s="69"/>
      <c r="K6" s="7"/>
      <c r="L6" s="7"/>
      <c r="M6" s="7"/>
      <c r="N6" s="7"/>
    </row>
    <row r="7" spans="1:2" ht="15.75" thickBot="1">
      <c r="A7" s="361"/>
      <c r="B7" s="362"/>
    </row>
    <row r="8" spans="1:19" s="138" customFormat="1" ht="16.5" thickBot="1">
      <c r="A8" s="136"/>
      <c r="B8" s="137" t="s">
        <v>53</v>
      </c>
      <c r="C8" s="137"/>
      <c r="D8" s="137"/>
      <c r="E8" s="137"/>
      <c r="F8" s="137" t="s">
        <v>88</v>
      </c>
      <c r="G8" s="137"/>
      <c r="H8" s="137"/>
      <c r="I8" s="137" t="s">
        <v>89</v>
      </c>
      <c r="J8" s="137"/>
      <c r="K8" s="137"/>
      <c r="L8" s="137" t="s">
        <v>90</v>
      </c>
      <c r="M8" s="137"/>
      <c r="N8" s="137"/>
      <c r="O8" s="137" t="s">
        <v>91</v>
      </c>
      <c r="P8" s="371" t="s">
        <v>95</v>
      </c>
      <c r="Q8" s="372"/>
      <c r="R8" s="373"/>
      <c r="S8" s="358" t="s">
        <v>29</v>
      </c>
    </row>
    <row r="9" spans="1:19" s="74" customFormat="1" ht="57.75" customHeight="1">
      <c r="A9" s="352" t="s">
        <v>0</v>
      </c>
      <c r="B9" s="354" t="s">
        <v>73</v>
      </c>
      <c r="C9" s="356" t="s">
        <v>75</v>
      </c>
      <c r="D9" s="348" t="s">
        <v>106</v>
      </c>
      <c r="E9" s="350" t="s">
        <v>100</v>
      </c>
      <c r="F9" s="346" t="s">
        <v>107</v>
      </c>
      <c r="G9" s="348" t="s">
        <v>158</v>
      </c>
      <c r="H9" s="350" t="s">
        <v>101</v>
      </c>
      <c r="I9" s="346" t="s">
        <v>102</v>
      </c>
      <c r="J9" s="348" t="s">
        <v>179</v>
      </c>
      <c r="K9" s="350" t="s">
        <v>103</v>
      </c>
      <c r="L9" s="346" t="s">
        <v>104</v>
      </c>
      <c r="M9" s="348" t="s">
        <v>177</v>
      </c>
      <c r="N9" s="350" t="s">
        <v>178</v>
      </c>
      <c r="O9" s="346" t="s">
        <v>105</v>
      </c>
      <c r="P9" s="363" t="s">
        <v>92</v>
      </c>
      <c r="Q9" s="365" t="s">
        <v>93</v>
      </c>
      <c r="R9" s="369" t="s">
        <v>94</v>
      </c>
      <c r="S9" s="359"/>
    </row>
    <row r="10" spans="1:19" s="74" customFormat="1" ht="67.5" customHeight="1">
      <c r="A10" s="353"/>
      <c r="B10" s="355"/>
      <c r="C10" s="357"/>
      <c r="D10" s="349"/>
      <c r="E10" s="351"/>
      <c r="F10" s="347"/>
      <c r="G10" s="349"/>
      <c r="H10" s="351"/>
      <c r="I10" s="347"/>
      <c r="J10" s="349"/>
      <c r="K10" s="351"/>
      <c r="L10" s="347"/>
      <c r="M10" s="349"/>
      <c r="N10" s="351"/>
      <c r="O10" s="347"/>
      <c r="P10" s="364"/>
      <c r="Q10" s="366"/>
      <c r="R10" s="370"/>
      <c r="S10" s="360"/>
    </row>
    <row r="11" spans="1:19" s="45" customFormat="1" ht="76.5" customHeight="1">
      <c r="A11" s="207" t="s">
        <v>76</v>
      </c>
      <c r="B11" s="140" t="s">
        <v>114</v>
      </c>
      <c r="C11" s="208" t="s">
        <v>109</v>
      </c>
      <c r="D11" s="209">
        <v>14907</v>
      </c>
      <c r="E11" s="210">
        <f>'Aneksi nr.2'!C17</f>
        <v>77041.005</v>
      </c>
      <c r="F11" s="211">
        <f>E11/D11</f>
        <v>5.168109277520628</v>
      </c>
      <c r="G11" s="209">
        <v>15500</v>
      </c>
      <c r="H11" s="210">
        <f>'Aneksi nr.2'!F17</f>
        <v>76140</v>
      </c>
      <c r="I11" s="211">
        <f>H11/G11</f>
        <v>4.912258064516129</v>
      </c>
      <c r="J11" s="209">
        <v>7728</v>
      </c>
      <c r="K11" s="210">
        <f>'Aneksi nr.2'!G17</f>
        <v>53940</v>
      </c>
      <c r="L11" s="211">
        <f>K11/J11</f>
        <v>6.979813664596273</v>
      </c>
      <c r="M11" s="209">
        <v>7728</v>
      </c>
      <c r="N11" s="210">
        <f>'Aneksi nr.2'!H17</f>
        <v>46917.568</v>
      </c>
      <c r="O11" s="211">
        <f>N11/M11</f>
        <v>6.07111387163561</v>
      </c>
      <c r="P11" s="212">
        <f>O11-F11</f>
        <v>0.9030045941149822</v>
      </c>
      <c r="Q11" s="213">
        <f>O11-I11</f>
        <v>1.1588558071194814</v>
      </c>
      <c r="R11" s="211">
        <f>O11-L11</f>
        <v>-0.9086997929606628</v>
      </c>
      <c r="S11" s="214" t="s">
        <v>180</v>
      </c>
    </row>
    <row r="12" spans="1:19" s="45" customFormat="1" ht="45">
      <c r="A12" s="207" t="s">
        <v>77</v>
      </c>
      <c r="B12" s="140" t="s">
        <v>137</v>
      </c>
      <c r="C12" s="208" t="s">
        <v>116</v>
      </c>
      <c r="D12" s="209">
        <v>32</v>
      </c>
      <c r="E12" s="210">
        <v>4946.64</v>
      </c>
      <c r="F12" s="211">
        <f>E12/D12</f>
        <v>154.5825</v>
      </c>
      <c r="G12" s="209">
        <v>20</v>
      </c>
      <c r="H12" s="210">
        <v>4330</v>
      </c>
      <c r="I12" s="211">
        <f>H12/G12</f>
        <v>216.5</v>
      </c>
      <c r="J12" s="209">
        <v>10</v>
      </c>
      <c r="K12" s="210">
        <v>4330</v>
      </c>
      <c r="L12" s="211">
        <f>K12/J12</f>
        <v>433</v>
      </c>
      <c r="M12" s="209">
        <v>10</v>
      </c>
      <c r="N12" s="210"/>
      <c r="O12" s="211">
        <v>0</v>
      </c>
      <c r="P12" s="212">
        <f>O12-F12</f>
        <v>-154.5825</v>
      </c>
      <c r="Q12" s="213">
        <f>O12-I12</f>
        <v>-216.5</v>
      </c>
      <c r="R12" s="211">
        <f>O12-L12</f>
        <v>-433</v>
      </c>
      <c r="S12" s="214" t="s">
        <v>182</v>
      </c>
    </row>
    <row r="13" spans="1:19" s="45" customFormat="1" ht="186.75" customHeight="1">
      <c r="A13" s="207" t="s">
        <v>42</v>
      </c>
      <c r="B13" s="254" t="s">
        <v>140</v>
      </c>
      <c r="C13" s="208" t="s">
        <v>116</v>
      </c>
      <c r="D13" s="209">
        <v>10</v>
      </c>
      <c r="E13" s="210">
        <v>936</v>
      </c>
      <c r="F13" s="211">
        <f>E13/D13</f>
        <v>93.6</v>
      </c>
      <c r="G13" s="209">
        <v>20</v>
      </c>
      <c r="H13" s="210">
        <v>500</v>
      </c>
      <c r="I13" s="211">
        <f>H13/G13</f>
        <v>25</v>
      </c>
      <c r="J13" s="209">
        <v>5</v>
      </c>
      <c r="K13" s="210">
        <v>500</v>
      </c>
      <c r="L13" s="211">
        <f>K13/J13</f>
        <v>100</v>
      </c>
      <c r="M13" s="209">
        <v>5</v>
      </c>
      <c r="N13" s="210"/>
      <c r="O13" s="211">
        <v>0</v>
      </c>
      <c r="P13" s="212">
        <f>O13-F13</f>
        <v>-93.6</v>
      </c>
      <c r="Q13" s="213">
        <f>O13-I13</f>
        <v>-25</v>
      </c>
      <c r="R13" s="211">
        <f>O13-L13</f>
        <v>-100</v>
      </c>
      <c r="S13" s="214" t="s">
        <v>186</v>
      </c>
    </row>
    <row r="14" spans="1:19" s="45" customFormat="1" ht="76.5" customHeight="1">
      <c r="A14" s="207" t="s">
        <v>139</v>
      </c>
      <c r="B14" s="254" t="s">
        <v>138</v>
      </c>
      <c r="C14" s="208" t="s">
        <v>112</v>
      </c>
      <c r="D14" s="209">
        <f>1665-62</f>
        <v>1603</v>
      </c>
      <c r="E14" s="210">
        <v>2610.262</v>
      </c>
      <c r="F14" s="211">
        <f>E14/D14</f>
        <v>1.6283605739238929</v>
      </c>
      <c r="G14" s="209">
        <v>100</v>
      </c>
      <c r="H14" s="210">
        <v>4330</v>
      </c>
      <c r="I14" s="211">
        <f>H14/G14</f>
        <v>43.3</v>
      </c>
      <c r="J14" s="209">
        <v>100</v>
      </c>
      <c r="K14" s="210">
        <v>2830</v>
      </c>
      <c r="L14" s="211">
        <f>K14/J14</f>
        <v>28.3</v>
      </c>
      <c r="M14" s="209"/>
      <c r="N14" s="210"/>
      <c r="O14" s="211">
        <v>0</v>
      </c>
      <c r="P14" s="212">
        <f>O14-F14</f>
        <v>-1.6283605739238929</v>
      </c>
      <c r="Q14" s="213">
        <f>O14-I14</f>
        <v>-43.3</v>
      </c>
      <c r="R14" s="211">
        <f>O14-L14</f>
        <v>-28.3</v>
      </c>
      <c r="S14" s="214" t="s">
        <v>181</v>
      </c>
    </row>
    <row r="15" spans="1:19" s="45" customFormat="1" ht="184.5" customHeight="1">
      <c r="A15" s="207" t="s">
        <v>157</v>
      </c>
      <c r="B15" s="254" t="s">
        <v>168</v>
      </c>
      <c r="C15" s="208" t="s">
        <v>116</v>
      </c>
      <c r="D15" s="209"/>
      <c r="E15" s="210"/>
      <c r="F15" s="211">
        <v>0</v>
      </c>
      <c r="G15" s="209">
        <v>1</v>
      </c>
      <c r="H15" s="210">
        <v>840</v>
      </c>
      <c r="I15" s="211">
        <f>H15/G15</f>
        <v>840</v>
      </c>
      <c r="J15" s="209">
        <v>1</v>
      </c>
      <c r="K15" s="210">
        <v>840</v>
      </c>
      <c r="L15" s="211">
        <f>K15/J15</f>
        <v>840</v>
      </c>
      <c r="M15" s="209">
        <v>1</v>
      </c>
      <c r="N15" s="210"/>
      <c r="O15" s="211">
        <v>0</v>
      </c>
      <c r="P15" s="212">
        <f>O15-F15</f>
        <v>0</v>
      </c>
      <c r="Q15" s="213">
        <f>O15-I15</f>
        <v>-840</v>
      </c>
      <c r="R15" s="211">
        <f>O15-L15</f>
        <v>-840</v>
      </c>
      <c r="S15" s="214" t="s">
        <v>190</v>
      </c>
    </row>
    <row r="16" spans="1:19" s="45" customFormat="1" ht="16.5" thickBot="1">
      <c r="A16" s="215"/>
      <c r="B16" s="216"/>
      <c r="C16" s="217"/>
      <c r="D16" s="218"/>
      <c r="E16" s="219"/>
      <c r="F16" s="220"/>
      <c r="G16" s="218"/>
      <c r="H16" s="219"/>
      <c r="I16" s="220"/>
      <c r="J16" s="218"/>
      <c r="K16" s="219"/>
      <c r="L16" s="220"/>
      <c r="M16" s="218"/>
      <c r="N16" s="219"/>
      <c r="O16" s="220"/>
      <c r="P16" s="221"/>
      <c r="Q16" s="222"/>
      <c r="R16" s="220"/>
      <c r="S16" s="223"/>
    </row>
    <row r="17" s="31" customFormat="1" ht="13.5" thickTop="1">
      <c r="B17" s="72"/>
    </row>
    <row r="18" spans="1:11" ht="16.5" thickBot="1">
      <c r="A18" s="367" t="s">
        <v>82</v>
      </c>
      <c r="B18" s="368"/>
      <c r="C18" s="368"/>
      <c r="D18" s="368"/>
      <c r="E18" s="368"/>
      <c r="F18" s="368"/>
      <c r="K18" s="308"/>
    </row>
    <row r="19" spans="1:6" ht="48" thickTop="1">
      <c r="A19" s="224" t="s">
        <v>0</v>
      </c>
      <c r="B19" s="225" t="s">
        <v>73</v>
      </c>
      <c r="C19" s="226" t="s">
        <v>80</v>
      </c>
      <c r="D19" s="226" t="s">
        <v>57</v>
      </c>
      <c r="E19" s="226" t="s">
        <v>81</v>
      </c>
      <c r="F19" s="227" t="s">
        <v>29</v>
      </c>
    </row>
    <row r="20" spans="1:6" ht="15">
      <c r="A20" s="228"/>
      <c r="B20" s="229"/>
      <c r="C20" s="229"/>
      <c r="D20" s="229"/>
      <c r="E20" s="230"/>
      <c r="F20" s="231"/>
    </row>
    <row r="21" spans="1:18" ht="15.75" thickBot="1">
      <c r="A21" s="232"/>
      <c r="B21" s="233"/>
      <c r="C21" s="234"/>
      <c r="D21" s="234"/>
      <c r="E21" s="235"/>
      <c r="F21" s="236"/>
      <c r="R21" s="142"/>
    </row>
    <row r="22" spans="1:15" s="31" customFormat="1" ht="13.5" thickTop="1">
      <c r="A22" s="23"/>
      <c r="B22" s="12"/>
      <c r="C22" s="23"/>
      <c r="D22" s="23"/>
      <c r="E22" s="65"/>
      <c r="F22" s="23"/>
      <c r="O22" s="141"/>
    </row>
    <row r="23" spans="1:6" s="31" customFormat="1" ht="12.75">
      <c r="A23" s="23"/>
      <c r="B23" s="12"/>
      <c r="C23" s="23"/>
      <c r="D23" s="23"/>
      <c r="E23" s="65"/>
      <c r="F23" s="23"/>
    </row>
    <row r="25" ht="18.75" customHeight="1"/>
  </sheetData>
  <sheetProtection/>
  <mergeCells count="22">
    <mergeCell ref="A18:F18"/>
    <mergeCell ref="R9:R10"/>
    <mergeCell ref="P8:R8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="80" zoomScaleNormal="80" zoomScalePageLayoutView="0" workbookViewId="0" topLeftCell="B25">
      <selection activeCell="D48" sqref="D48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6" customWidth="1"/>
  </cols>
  <sheetData>
    <row r="2" spans="1:10" s="68" customFormat="1" ht="15.75">
      <c r="A2" s="79" t="s">
        <v>84</v>
      </c>
      <c r="B2" s="35"/>
      <c r="C2" s="80"/>
      <c r="E2" s="35"/>
      <c r="F2" s="35"/>
      <c r="G2" s="35"/>
      <c r="H2" s="35"/>
      <c r="I2" s="35"/>
      <c r="J2" s="115"/>
    </row>
    <row r="3" spans="1:9" s="86" customFormat="1" ht="18.75" customHeight="1">
      <c r="A3" s="162" t="s">
        <v>147</v>
      </c>
      <c r="B3" s="36"/>
      <c r="C3" s="131"/>
      <c r="E3" s="36"/>
      <c r="F3" s="36"/>
      <c r="G3" s="36"/>
      <c r="H3" s="36"/>
      <c r="I3" s="36"/>
    </row>
    <row r="4" ht="13.5" thickBot="1"/>
    <row r="5" spans="1:10" s="76" customFormat="1" ht="33.75" customHeight="1">
      <c r="A5" s="164" t="s">
        <v>55</v>
      </c>
      <c r="B5" s="165" t="s">
        <v>110</v>
      </c>
      <c r="C5" s="166" t="s">
        <v>43</v>
      </c>
      <c r="D5" s="375" t="s">
        <v>108</v>
      </c>
      <c r="E5" s="376"/>
      <c r="F5" s="376"/>
      <c r="G5" s="376"/>
      <c r="H5" s="376"/>
      <c r="I5" s="377"/>
      <c r="J5" s="167" t="s">
        <v>29</v>
      </c>
    </row>
    <row r="6" spans="1:10" s="76" customFormat="1" ht="129.75" customHeight="1">
      <c r="A6" s="84" t="s">
        <v>58</v>
      </c>
      <c r="B6" s="163" t="s">
        <v>111</v>
      </c>
      <c r="C6" s="116"/>
      <c r="D6" s="118"/>
      <c r="E6" s="119"/>
      <c r="F6" s="119"/>
      <c r="G6" s="119"/>
      <c r="H6" s="119"/>
      <c r="I6" s="120"/>
      <c r="J6" s="248" t="s">
        <v>113</v>
      </c>
    </row>
    <row r="7" spans="1:10" s="76" customFormat="1" ht="15.75" customHeight="1">
      <c r="A7" s="117"/>
      <c r="B7" s="114"/>
      <c r="C7" s="75"/>
      <c r="D7" s="374" t="s">
        <v>72</v>
      </c>
      <c r="E7" s="374"/>
      <c r="F7" s="374"/>
      <c r="G7" s="374"/>
      <c r="H7" s="374"/>
      <c r="I7" s="374"/>
      <c r="J7" s="127"/>
    </row>
    <row r="8" spans="1:10" s="78" customFormat="1" ht="51">
      <c r="A8" s="378" t="s">
        <v>69</v>
      </c>
      <c r="B8" s="379"/>
      <c r="C8" s="77" t="s">
        <v>67</v>
      </c>
      <c r="D8" s="121" t="s">
        <v>70</v>
      </c>
      <c r="E8" s="124" t="s">
        <v>66</v>
      </c>
      <c r="F8" s="77" t="s">
        <v>160</v>
      </c>
      <c r="G8" s="77" t="s">
        <v>161</v>
      </c>
      <c r="H8" s="125" t="s">
        <v>162</v>
      </c>
      <c r="I8" s="122" t="s">
        <v>68</v>
      </c>
      <c r="J8" s="128"/>
    </row>
    <row r="9" spans="1:10" s="76" customFormat="1" ht="70.5" customHeight="1">
      <c r="A9" s="168" t="s">
        <v>59</v>
      </c>
      <c r="B9" s="163" t="s">
        <v>115</v>
      </c>
      <c r="C9" s="169"/>
      <c r="D9" s="170"/>
      <c r="E9" s="171"/>
      <c r="F9" s="172"/>
      <c r="G9" s="173"/>
      <c r="H9" s="174"/>
      <c r="I9" s="175"/>
      <c r="J9" s="249" t="s">
        <v>184</v>
      </c>
    </row>
    <row r="10" spans="1:10" s="76" customFormat="1" ht="114" customHeight="1">
      <c r="A10" s="168"/>
      <c r="B10" s="176"/>
      <c r="C10" s="163" t="s">
        <v>76</v>
      </c>
      <c r="D10" s="177" t="s">
        <v>159</v>
      </c>
      <c r="E10" s="250">
        <f>'Aneksi nr. 3'!D11</f>
        <v>14907</v>
      </c>
      <c r="F10" s="251">
        <f>'Aneksi nr. 3'!G11</f>
        <v>15500</v>
      </c>
      <c r="G10" s="252">
        <f>F10</f>
        <v>15500</v>
      </c>
      <c r="H10" s="253">
        <f>'Aneksi nr. 3'!M11</f>
        <v>7728</v>
      </c>
      <c r="I10" s="181">
        <f>H10/G10</f>
        <v>0.4985806451612903</v>
      </c>
      <c r="J10" s="249" t="s">
        <v>183</v>
      </c>
    </row>
    <row r="11" spans="1:10" s="76" customFormat="1" ht="20.25" customHeight="1">
      <c r="A11" s="168"/>
      <c r="B11" s="182"/>
      <c r="C11" s="163"/>
      <c r="D11" s="177"/>
      <c r="E11" s="183"/>
      <c r="F11" s="178"/>
      <c r="G11" s="179"/>
      <c r="H11" s="180"/>
      <c r="I11" s="181"/>
      <c r="J11" s="249"/>
    </row>
    <row r="12" spans="1:10" s="76" customFormat="1" ht="15" customHeight="1">
      <c r="A12" s="168"/>
      <c r="B12" s="182"/>
      <c r="C12" s="163"/>
      <c r="D12" s="177"/>
      <c r="E12" s="184"/>
      <c r="F12" s="178"/>
      <c r="G12" s="179"/>
      <c r="H12" s="180"/>
      <c r="I12" s="181"/>
      <c r="J12" s="129"/>
    </row>
    <row r="13" spans="1:10" s="76" customFormat="1" ht="104.25" customHeight="1">
      <c r="A13" s="168" t="s">
        <v>60</v>
      </c>
      <c r="B13" s="254" t="s">
        <v>141</v>
      </c>
      <c r="C13" s="185"/>
      <c r="D13" s="170"/>
      <c r="E13" s="171"/>
      <c r="F13" s="186"/>
      <c r="G13" s="187"/>
      <c r="H13" s="188"/>
      <c r="I13" s="189"/>
      <c r="J13" s="249" t="s">
        <v>163</v>
      </c>
    </row>
    <row r="14" spans="1:10" s="76" customFormat="1" ht="98.25" customHeight="1">
      <c r="A14" s="190"/>
      <c r="B14" s="182"/>
      <c r="C14" s="163" t="s">
        <v>77</v>
      </c>
      <c r="D14" s="254" t="s">
        <v>141</v>
      </c>
      <c r="E14" s="288">
        <f>'Aneksi nr. 3'!D14</f>
        <v>1603</v>
      </c>
      <c r="F14" s="289">
        <f>'Aneksi nr. 3'!G14</f>
        <v>100</v>
      </c>
      <c r="G14" s="291">
        <f>'Aneksi nr. 3'!J14</f>
        <v>100</v>
      </c>
      <c r="H14" s="290">
        <f>'Aneksi nr. 3'!M14</f>
        <v>0</v>
      </c>
      <c r="I14" s="181">
        <f>H14/G14</f>
        <v>0</v>
      </c>
      <c r="J14" s="249" t="s">
        <v>185</v>
      </c>
    </row>
    <row r="15" spans="1:10" s="76" customFormat="1" ht="15" customHeight="1">
      <c r="A15" s="168"/>
      <c r="B15" s="182"/>
      <c r="C15" s="163"/>
      <c r="D15" s="177"/>
      <c r="E15" s="183"/>
      <c r="F15" s="191"/>
      <c r="G15" s="192"/>
      <c r="H15" s="193"/>
      <c r="I15" s="181"/>
      <c r="J15" s="129"/>
    </row>
    <row r="16" spans="1:10" s="76" customFormat="1" ht="15" customHeight="1">
      <c r="A16" s="168"/>
      <c r="B16" s="182"/>
      <c r="C16" s="163"/>
      <c r="D16" s="177"/>
      <c r="E16" s="183"/>
      <c r="F16" s="191"/>
      <c r="G16" s="192"/>
      <c r="H16" s="193"/>
      <c r="I16" s="181"/>
      <c r="J16" s="129"/>
    </row>
    <row r="17" spans="1:10" s="76" customFormat="1" ht="70.5" customHeight="1">
      <c r="A17" s="194" t="s">
        <v>61</v>
      </c>
      <c r="B17" s="195" t="s">
        <v>137</v>
      </c>
      <c r="C17" s="185"/>
      <c r="D17" s="196"/>
      <c r="E17" s="171"/>
      <c r="F17" s="197"/>
      <c r="G17" s="198"/>
      <c r="H17" s="199"/>
      <c r="I17" s="175"/>
      <c r="J17" s="249" t="s">
        <v>169</v>
      </c>
    </row>
    <row r="18" spans="1:10" s="76" customFormat="1" ht="168.75" customHeight="1">
      <c r="A18" s="168"/>
      <c r="B18" s="182"/>
      <c r="C18" s="200" t="s">
        <v>42</v>
      </c>
      <c r="D18" s="201" t="s">
        <v>137</v>
      </c>
      <c r="E18" s="288">
        <f>'Aneksi nr. 3'!D12</f>
        <v>32</v>
      </c>
      <c r="F18" s="289">
        <f>'Aneksi nr. 3'!G12</f>
        <v>20</v>
      </c>
      <c r="G18" s="289">
        <f>'Aneksi nr. 3'!J12</f>
        <v>10</v>
      </c>
      <c r="H18" s="290">
        <f>'Aneksi nr. 3'!M12</f>
        <v>10</v>
      </c>
      <c r="I18" s="181">
        <v>1</v>
      </c>
      <c r="J18" s="249" t="s">
        <v>188</v>
      </c>
    </row>
    <row r="19" spans="1:10" s="76" customFormat="1" ht="70.5" customHeight="1">
      <c r="A19" s="194" t="s">
        <v>142</v>
      </c>
      <c r="B19" s="195" t="s">
        <v>140</v>
      </c>
      <c r="C19" s="185"/>
      <c r="D19" s="196"/>
      <c r="E19" s="171"/>
      <c r="F19" s="197"/>
      <c r="G19" s="198"/>
      <c r="H19" s="199"/>
      <c r="I19" s="175"/>
      <c r="J19" s="249" t="s">
        <v>170</v>
      </c>
    </row>
    <row r="20" spans="1:10" s="76" customFormat="1" ht="168.75" customHeight="1">
      <c r="A20" s="168"/>
      <c r="B20" s="182"/>
      <c r="C20" s="200" t="s">
        <v>42</v>
      </c>
      <c r="D20" s="201" t="s">
        <v>140</v>
      </c>
      <c r="E20" s="288">
        <f>'Aneksi nr. 3'!D13</f>
        <v>10</v>
      </c>
      <c r="F20" s="289">
        <f>'Aneksi nr. 3'!G13</f>
        <v>20</v>
      </c>
      <c r="G20" s="289">
        <f>'Aneksi nr. 3'!J13</f>
        <v>5</v>
      </c>
      <c r="H20" s="290">
        <f>'Aneksi nr. 3'!M13</f>
        <v>5</v>
      </c>
      <c r="I20" s="181">
        <v>1</v>
      </c>
      <c r="J20" s="249" t="s">
        <v>187</v>
      </c>
    </row>
    <row r="21" spans="1:10" s="76" customFormat="1" ht="70.5" customHeight="1">
      <c r="A21" s="194" t="s">
        <v>164</v>
      </c>
      <c r="B21" s="195" t="s">
        <v>168</v>
      </c>
      <c r="C21" s="185"/>
      <c r="D21" s="196"/>
      <c r="E21" s="171"/>
      <c r="F21" s="197"/>
      <c r="G21" s="198"/>
      <c r="H21" s="199"/>
      <c r="I21" s="175"/>
      <c r="J21" s="249" t="s">
        <v>171</v>
      </c>
    </row>
    <row r="22" spans="1:10" s="76" customFormat="1" ht="168.75" customHeight="1">
      <c r="A22" s="168"/>
      <c r="B22" s="182"/>
      <c r="C22" s="200" t="s">
        <v>157</v>
      </c>
      <c r="D22" s="201" t="s">
        <v>168</v>
      </c>
      <c r="E22" s="288">
        <f>'Aneksi nr. 3'!D15</f>
        <v>0</v>
      </c>
      <c r="F22" s="289">
        <f>'Aneksi nr. 3'!G15</f>
        <v>1</v>
      </c>
      <c r="G22" s="289">
        <f>'Aneksi nr. 3'!J15</f>
        <v>1</v>
      </c>
      <c r="H22" s="290">
        <f>'Aneksi nr. 3'!M15</f>
        <v>1</v>
      </c>
      <c r="I22" s="181">
        <v>1</v>
      </c>
      <c r="J22" s="249" t="s">
        <v>189</v>
      </c>
    </row>
    <row r="23" spans="1:10" s="76" customFormat="1" ht="16.5" customHeight="1">
      <c r="A23" s="143"/>
      <c r="B23" s="144"/>
      <c r="C23" s="81"/>
      <c r="D23" s="153"/>
      <c r="E23" s="126"/>
      <c r="F23" s="148"/>
      <c r="G23" s="149"/>
      <c r="H23" s="150"/>
      <c r="I23" s="123"/>
      <c r="J23" s="154"/>
    </row>
    <row r="24" spans="1:10" s="76" customFormat="1" ht="15" customHeight="1">
      <c r="A24" s="143"/>
      <c r="B24" s="144"/>
      <c r="C24" s="145"/>
      <c r="D24" s="146"/>
      <c r="E24" s="147"/>
      <c r="F24" s="148"/>
      <c r="G24" s="149"/>
      <c r="H24" s="150"/>
      <c r="I24" s="123"/>
      <c r="J24" s="152"/>
    </row>
    <row r="25" spans="1:10" s="76" customFormat="1" ht="15" customHeight="1" thickBot="1">
      <c r="A25" s="83"/>
      <c r="B25" s="155"/>
      <c r="C25" s="82"/>
      <c r="D25" s="156"/>
      <c r="E25" s="157"/>
      <c r="F25" s="158"/>
      <c r="G25" s="149"/>
      <c r="H25" s="159"/>
      <c r="I25" s="151"/>
      <c r="J25" s="161"/>
    </row>
    <row r="26" spans="7:9" ht="12.75">
      <c r="G26" s="160"/>
      <c r="I26" s="160"/>
    </row>
    <row r="27" spans="1:9" s="86" customFormat="1" ht="12.75" customHeight="1">
      <c r="A27" s="85" t="s">
        <v>71</v>
      </c>
      <c r="C27" s="87"/>
      <c r="E27" s="36"/>
      <c r="F27" s="36"/>
      <c r="G27" s="36"/>
      <c r="H27" s="36"/>
      <c r="I27" s="36"/>
    </row>
    <row r="28" spans="1:9" s="86" customFormat="1" ht="12.75" customHeight="1">
      <c r="A28" s="85" t="s">
        <v>74</v>
      </c>
      <c r="C28" s="87"/>
      <c r="E28" s="36"/>
      <c r="F28" s="36"/>
      <c r="G28" s="36"/>
      <c r="H28" s="36"/>
      <c r="I28" s="36"/>
    </row>
    <row r="29" spans="1:9" s="86" customFormat="1" ht="12.75" customHeight="1">
      <c r="A29" s="85" t="s">
        <v>96</v>
      </c>
      <c r="C29" s="87"/>
      <c r="E29" s="36"/>
      <c r="F29" s="36"/>
      <c r="G29" s="36"/>
      <c r="H29" s="36"/>
      <c r="I29" s="36"/>
    </row>
    <row r="30" spans="1:9" s="86" customFormat="1" ht="12.75" customHeight="1">
      <c r="A30" s="85" t="s">
        <v>97</v>
      </c>
      <c r="C30" s="87"/>
      <c r="E30" s="36"/>
      <c r="F30" s="36"/>
      <c r="G30" s="36"/>
      <c r="H30" s="36"/>
      <c r="I30" s="36"/>
    </row>
    <row r="31" ht="12.75" customHeight="1"/>
    <row r="32" ht="12.75" customHeight="1"/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tabSelected="1" zoomScale="90" zoomScaleNormal="90" zoomScalePageLayoutView="0" workbookViewId="0" topLeftCell="A16">
      <selection activeCell="F39" sqref="F39"/>
    </sheetView>
  </sheetViews>
  <sheetFormatPr defaultColWidth="9.140625" defaultRowHeight="12.75"/>
  <cols>
    <col min="1" max="1" width="13.00390625" style="90" customWidth="1"/>
    <col min="2" max="2" width="19.421875" style="90" customWidth="1"/>
    <col min="3" max="3" width="14.140625" style="90" customWidth="1"/>
    <col min="4" max="4" width="15.421875" style="90" customWidth="1"/>
    <col min="5" max="5" width="17.421875" style="90" customWidth="1"/>
    <col min="6" max="6" width="17.57421875" style="90" customWidth="1"/>
    <col min="7" max="7" width="19.7109375" style="90" customWidth="1"/>
    <col min="8" max="8" width="21.8515625" style="90" customWidth="1"/>
    <col min="9" max="9" width="24.8515625" style="90" customWidth="1"/>
    <col min="10" max="10" width="29.00390625" style="90" customWidth="1"/>
    <col min="11" max="11" width="25.140625" style="90" customWidth="1"/>
    <col min="12" max="12" width="14.421875" style="90" customWidth="1"/>
    <col min="13" max="16384" width="9.140625" style="90" customWidth="1"/>
  </cols>
  <sheetData>
    <row r="2" spans="1:9" s="99" customFormat="1" ht="18">
      <c r="A2" s="237" t="s">
        <v>85</v>
      </c>
      <c r="C2" s="100"/>
      <c r="G2" s="101"/>
      <c r="H2" s="101"/>
      <c r="I2" s="101"/>
    </row>
    <row r="3" spans="1:9" s="94" customFormat="1" ht="18">
      <c r="A3" s="238"/>
      <c r="G3" s="95"/>
      <c r="H3" s="95"/>
      <c r="I3" s="95"/>
    </row>
    <row r="4" spans="1:9" s="97" customFormat="1" ht="18">
      <c r="A4" s="239" t="s">
        <v>64</v>
      </c>
      <c r="C4" s="96"/>
      <c r="G4" s="98"/>
      <c r="H4" s="98"/>
      <c r="I4" s="98"/>
    </row>
    <row r="5" spans="3:9" ht="13.5" thickBot="1">
      <c r="C5" s="89"/>
      <c r="E5" s="89"/>
      <c r="F5" s="89"/>
      <c r="G5" s="91"/>
      <c r="H5" s="91"/>
      <c r="I5" s="91"/>
    </row>
    <row r="6" spans="1:11" ht="37.5" customHeight="1">
      <c r="A6" s="392" t="s">
        <v>35</v>
      </c>
      <c r="B6" s="391" t="s">
        <v>44</v>
      </c>
      <c r="C6" s="240" t="s">
        <v>45</v>
      </c>
      <c r="D6" s="240" t="s">
        <v>46</v>
      </c>
      <c r="E6" s="240" t="s">
        <v>62</v>
      </c>
      <c r="F6" s="240" t="s">
        <v>167</v>
      </c>
      <c r="G6" s="391" t="s">
        <v>166</v>
      </c>
      <c r="H6" s="391" t="s">
        <v>49</v>
      </c>
      <c r="I6" s="391" t="s">
        <v>172</v>
      </c>
      <c r="J6" s="391" t="s">
        <v>50</v>
      </c>
      <c r="K6" s="383" t="s">
        <v>29</v>
      </c>
    </row>
    <row r="7" spans="1:11" ht="15" customHeight="1">
      <c r="A7" s="393"/>
      <c r="B7" s="386"/>
      <c r="C7" s="241" t="s">
        <v>30</v>
      </c>
      <c r="D7" s="241" t="s">
        <v>51</v>
      </c>
      <c r="E7" s="241" t="s">
        <v>51</v>
      </c>
      <c r="F7" s="386" t="s">
        <v>32</v>
      </c>
      <c r="G7" s="386"/>
      <c r="H7" s="386"/>
      <c r="I7" s="386"/>
      <c r="J7" s="386"/>
      <c r="K7" s="384"/>
    </row>
    <row r="8" spans="1:11" ht="32.25" customHeight="1" thickBot="1">
      <c r="A8" s="394"/>
      <c r="B8" s="387"/>
      <c r="C8" s="242" t="s">
        <v>31</v>
      </c>
      <c r="D8" s="242" t="s">
        <v>31</v>
      </c>
      <c r="E8" s="242" t="s">
        <v>31</v>
      </c>
      <c r="F8" s="387"/>
      <c r="G8" s="387"/>
      <c r="H8" s="387"/>
      <c r="I8" s="387"/>
      <c r="J8" s="387"/>
      <c r="K8" s="385"/>
    </row>
    <row r="9" spans="1:11" ht="60">
      <c r="A9" s="243" t="s">
        <v>146</v>
      </c>
      <c r="B9" s="244" t="s">
        <v>143</v>
      </c>
      <c r="C9" s="244"/>
      <c r="D9" s="244"/>
      <c r="E9" s="244"/>
      <c r="F9" s="244"/>
      <c r="G9" s="255">
        <v>4330</v>
      </c>
      <c r="H9" s="244">
        <v>0</v>
      </c>
      <c r="I9" s="301">
        <f>'Aneksi nr. 3'!N14</f>
        <v>0</v>
      </c>
      <c r="J9" s="304">
        <f>I9</f>
        <v>0</v>
      </c>
      <c r="K9" s="292" t="str">
        <f>'Aneksi nr. 3'!S14</f>
        <v>Eshte hedhur procedura ne sistem.</v>
      </c>
    </row>
    <row r="10" spans="1:11" ht="60">
      <c r="A10" s="243" t="s">
        <v>145</v>
      </c>
      <c r="B10" s="244" t="s">
        <v>137</v>
      </c>
      <c r="C10" s="244"/>
      <c r="D10" s="244"/>
      <c r="E10" s="244"/>
      <c r="F10" s="244"/>
      <c r="G10" s="244">
        <v>4330</v>
      </c>
      <c r="H10" s="301">
        <v>0</v>
      </c>
      <c r="I10" s="301">
        <v>2620.8</v>
      </c>
      <c r="J10" s="301">
        <f>I10</f>
        <v>2620.8</v>
      </c>
      <c r="K10" s="292" t="str">
        <f>'Aneksi nr. 3'!S12</f>
        <v>është marrë malli në dorëzim dhe janë bërë likujdimet në varësi të lëvrimit të mallit.</v>
      </c>
    </row>
    <row r="11" spans="1:11" ht="30.75" thickBot="1">
      <c r="A11" s="245" t="s">
        <v>144</v>
      </c>
      <c r="B11" s="246" t="s">
        <v>140</v>
      </c>
      <c r="C11" s="246"/>
      <c r="D11" s="246"/>
      <c r="E11" s="246"/>
      <c r="F11" s="246"/>
      <c r="G11" s="246">
        <v>500</v>
      </c>
      <c r="H11" s="246">
        <v>0</v>
      </c>
      <c r="I11" s="246">
        <v>0</v>
      </c>
      <c r="J11" s="246">
        <v>0</v>
      </c>
      <c r="K11" s="294" t="str">
        <f>'Aneksi nr. 3'!S13</f>
        <v>Eshte marrë malli në dorëzim.</v>
      </c>
    </row>
    <row r="12" spans="1:11" ht="177.75" customHeight="1" thickBot="1">
      <c r="A12" s="245" t="s">
        <v>165</v>
      </c>
      <c r="B12" s="246" t="s">
        <v>168</v>
      </c>
      <c r="C12" s="246"/>
      <c r="D12" s="246"/>
      <c r="E12" s="246"/>
      <c r="F12" s="246"/>
      <c r="G12" s="246">
        <v>840</v>
      </c>
      <c r="H12" s="246">
        <v>0</v>
      </c>
      <c r="I12" s="246">
        <v>0</v>
      </c>
      <c r="J12" s="246">
        <v>0</v>
      </c>
      <c r="K12" s="294" t="str">
        <f>'Aneksi nr. 3'!S15</f>
        <v>Eshte marre pajisja ne dorezim po behet programimi.</v>
      </c>
    </row>
    <row r="13" spans="1:9" ht="12.75">
      <c r="A13" s="91"/>
      <c r="B13" s="91"/>
      <c r="C13" s="91"/>
      <c r="D13" s="91"/>
      <c r="E13" s="91"/>
      <c r="F13" s="91"/>
      <c r="G13" s="91"/>
      <c r="H13" s="91"/>
      <c r="I13" s="91"/>
    </row>
    <row r="14" spans="5:9" ht="12.75">
      <c r="E14" s="91"/>
      <c r="F14" s="91"/>
      <c r="G14" s="91"/>
      <c r="H14" s="91"/>
      <c r="I14" s="91"/>
    </row>
    <row r="15" spans="7:9" ht="12.75" customHeight="1">
      <c r="G15" s="91"/>
      <c r="H15" s="91"/>
      <c r="I15" s="91"/>
    </row>
    <row r="16" spans="1:10" s="97" customFormat="1" ht="15.75">
      <c r="A16" s="247" t="s">
        <v>65</v>
      </c>
      <c r="G16" s="98"/>
      <c r="H16" s="98"/>
      <c r="I16" s="98"/>
      <c r="J16" s="302"/>
    </row>
    <row r="17" spans="3:9" ht="16.5" thickBot="1">
      <c r="C17" s="102"/>
      <c r="D17" s="92"/>
      <c r="E17" s="89"/>
      <c r="F17" s="89"/>
      <c r="G17" s="92"/>
      <c r="H17" s="93"/>
      <c r="I17" s="93"/>
    </row>
    <row r="18" spans="1:12" ht="18.75" customHeight="1">
      <c r="A18" s="395" t="s">
        <v>35</v>
      </c>
      <c r="B18" s="388" t="s">
        <v>44</v>
      </c>
      <c r="C18" s="112" t="s">
        <v>33</v>
      </c>
      <c r="D18" s="112" t="s">
        <v>45</v>
      </c>
      <c r="E18" s="112" t="s">
        <v>46</v>
      </c>
      <c r="F18" s="112" t="s">
        <v>47</v>
      </c>
      <c r="G18" s="112" t="s">
        <v>36</v>
      </c>
      <c r="H18" s="388" t="s">
        <v>48</v>
      </c>
      <c r="I18" s="388" t="s">
        <v>63</v>
      </c>
      <c r="J18" s="388" t="s">
        <v>49</v>
      </c>
      <c r="K18" s="388" t="s">
        <v>50</v>
      </c>
      <c r="L18" s="380" t="s">
        <v>29</v>
      </c>
    </row>
    <row r="19" spans="1:12" ht="12.75">
      <c r="A19" s="396"/>
      <c r="B19" s="389"/>
      <c r="C19" s="88" t="s">
        <v>34</v>
      </c>
      <c r="D19" s="88" t="s">
        <v>30</v>
      </c>
      <c r="E19" s="88" t="s">
        <v>51</v>
      </c>
      <c r="F19" s="88" t="s">
        <v>51</v>
      </c>
      <c r="G19" s="88" t="s">
        <v>32</v>
      </c>
      <c r="H19" s="389"/>
      <c r="I19" s="389"/>
      <c r="J19" s="389"/>
      <c r="K19" s="389"/>
      <c r="L19" s="381"/>
    </row>
    <row r="20" spans="1:12" ht="13.5" thickBot="1">
      <c r="A20" s="397"/>
      <c r="B20" s="390"/>
      <c r="C20" s="113"/>
      <c r="D20" s="113" t="s">
        <v>31</v>
      </c>
      <c r="E20" s="113" t="s">
        <v>31</v>
      </c>
      <c r="F20" s="113" t="s">
        <v>31</v>
      </c>
      <c r="G20" s="113"/>
      <c r="H20" s="390"/>
      <c r="I20" s="390"/>
      <c r="J20" s="390"/>
      <c r="K20" s="390"/>
      <c r="L20" s="382"/>
    </row>
    <row r="21" spans="1:12" ht="12.75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1"/>
    </row>
    <row r="22" spans="1:12" ht="12.7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5"/>
    </row>
    <row r="23" spans="1:12" ht="12.7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5"/>
    </row>
    <row r="24" spans="1:12" ht="13.5" thickBot="1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8"/>
    </row>
  </sheetData>
  <sheetProtection/>
  <mergeCells count="15">
    <mergeCell ref="A6:A8"/>
    <mergeCell ref="A18:A20"/>
    <mergeCell ref="B18:B20"/>
    <mergeCell ref="H18:H20"/>
    <mergeCell ref="I18:I20"/>
    <mergeCell ref="J18:J20"/>
    <mergeCell ref="L18:L20"/>
    <mergeCell ref="K6:K8"/>
    <mergeCell ref="F7:F8"/>
    <mergeCell ref="K18:K20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2020-05-20T08:56:27Z</cp:lastPrinted>
  <dcterms:created xsi:type="dcterms:W3CDTF">2006-01-12T07:01:41Z</dcterms:created>
  <dcterms:modified xsi:type="dcterms:W3CDTF">2020-10-01T12:03:57Z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