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715" activeTab="4"/>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3'!$A$1:$S$36</definedName>
    <definedName name="_xlnm.Print_Area" localSheetId="4">'Aneksi nr. 5'!$A$1:$L$34</definedName>
    <definedName name="_xlnm.Print_Area" localSheetId="0">'Aneksi nr.1'!$A$1:$I$24</definedName>
    <definedName name="_xlnm.Print_Area" localSheetId="1">'Aneksi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comments3.xml><?xml version="1.0" encoding="utf-8"?>
<comments xmlns="http://schemas.openxmlformats.org/spreadsheetml/2006/main">
  <authors>
    <author>Ornela Bejte</author>
  </authors>
  <commentList>
    <comment ref="B22" authorId="0">
      <text>
        <r>
          <rPr>
            <b/>
            <sz val="9"/>
            <rFont val="Tahoma"/>
            <family val="2"/>
          </rPr>
          <t>Ornela Bejte:</t>
        </r>
        <r>
          <rPr>
            <sz val="9"/>
            <rFont val="Tahoma"/>
            <family val="2"/>
          </rPr>
          <t xml:space="preserve">
ashgj 9</t>
        </r>
      </text>
    </comment>
    <comment ref="G22" authorId="0">
      <text>
        <r>
          <rPr>
            <b/>
            <sz val="9"/>
            <rFont val="Tahoma"/>
            <family val="2"/>
          </rPr>
          <t>Ornela Bejte:</t>
        </r>
        <r>
          <rPr>
            <sz val="9"/>
            <rFont val="Tahoma"/>
            <family val="2"/>
          </rPr>
          <t xml:space="preserve">
AMF 2 pajisje ASHGJ 10 dhe 14 elektronike</t>
        </r>
      </text>
    </comment>
  </commentList>
</comments>
</file>

<file path=xl/sharedStrings.xml><?xml version="1.0" encoding="utf-8"?>
<sst xmlns="http://schemas.openxmlformats.org/spreadsheetml/2006/main" count="354" uniqueCount="264">
  <si>
    <t>Kodi</t>
  </si>
  <si>
    <t>Programi</t>
  </si>
  <si>
    <t>Titulli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</si>
  <si>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</si>
  <si>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</si>
  <si>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</si>
  <si>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</si>
  <si>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</si>
  <si>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</si>
  <si>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</si>
  <si>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</si>
  <si>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</si>
  <si>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</si>
  <si>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</si>
  <si>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</si>
  <si>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</si>
  <si>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</si>
  <si>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</si>
  <si>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</si>
  <si>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</si>
  <si>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</si>
  <si>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</si>
  <si>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</si>
  <si>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</si>
  <si>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</si>
  <si>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Programet</t>
  </si>
  <si>
    <t>PBA</t>
  </si>
  <si>
    <t>0001</t>
  </si>
  <si>
    <t>0002</t>
  </si>
  <si>
    <t>0003</t>
  </si>
  <si>
    <t>0004</t>
  </si>
  <si>
    <t>0005</t>
  </si>
  <si>
    <t>Komente</t>
  </si>
  <si>
    <t>e</t>
  </si>
  <si>
    <t>projektit</t>
  </si>
  <si>
    <t>Kontraktuar</t>
  </si>
  <si>
    <t>Grant/</t>
  </si>
  <si>
    <t>Kredi</t>
  </si>
  <si>
    <t>Kodi projektit</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</si>
  <si>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</si>
  <si>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</si>
  <si>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</si>
  <si>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</si>
  <si>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</si>
  <si>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</si>
  <si>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</si>
  <si>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</si>
  <si>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</si>
  <si>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</si>
  <si>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</si>
  <si>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</si>
  <si>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</si>
  <si>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</si>
  <si>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</si>
  <si>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</si>
  <si>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</si>
  <si>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</si>
  <si>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</si>
  <si>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</si>
  <si>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</si>
  <si>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</si>
  <si>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</si>
  <si>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</si>
  <si>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</si>
  <si>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</si>
  <si>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</si>
  <si>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Projektet me financim te brendshëm (ne 000/leke)</t>
  </si>
  <si>
    <t>Projektet me financim te huaj (ne 000/leke)</t>
  </si>
  <si>
    <t>Niveli faktik i  vitit paraardhes</t>
  </si>
  <si>
    <t>Kodi i
Treguesit te Performances/Produktit</t>
  </si>
  <si>
    <t>% e Realizimit te Treguesit te Performances/Produktit</t>
  </si>
  <si>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</si>
  <si>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</si>
  <si>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</si>
  <si>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</si>
  <si>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</si>
  <si>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</si>
  <si>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Treguesi i Performances .....</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</si>
  <si>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</si>
  <si>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</si>
  <si>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</si>
  <si>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</si>
  <si>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</si>
  <si>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</si>
  <si>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</si>
  <si>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</si>
  <si>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</si>
  <si>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</si>
  <si>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</si>
  <si>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</si>
  <si>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</si>
  <si>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</si>
  <si>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</si>
  <si>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</si>
  <si>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</si>
  <si>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</si>
  <si>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</si>
  <si>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</si>
  <si>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</si>
  <si>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</si>
  <si>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Planifikim, Menaxhim dhe Administrim</t>
  </si>
  <si>
    <t>0006</t>
  </si>
  <si>
    <t>0007</t>
  </si>
  <si>
    <t>0008</t>
  </si>
  <si>
    <t>MINISTRIA E DREJTESISE</t>
  </si>
  <si>
    <t>14</t>
  </si>
  <si>
    <t>01110</t>
  </si>
  <si>
    <t>Planifikim, Menaxhim dhe Adinistrim</t>
  </si>
  <si>
    <t>numer aktesh</t>
  </si>
  <si>
    <t>numer inspektimesh</t>
  </si>
  <si>
    <t>numer</t>
  </si>
  <si>
    <t>G</t>
  </si>
  <si>
    <t xml:space="preserve">nr pajisjesh </t>
  </si>
  <si>
    <t>Ministria e Drejtesise</t>
  </si>
  <si>
    <t xml:space="preserve">Tvsh euralius </t>
  </si>
  <si>
    <t>M140312</t>
  </si>
  <si>
    <t>M140173</t>
  </si>
  <si>
    <t>M140058</t>
  </si>
  <si>
    <t>TVSH-Misioni Euralius</t>
  </si>
  <si>
    <t>Planifikim, Menaxhim,  Administrimi</t>
  </si>
  <si>
    <t>Objektivi 1</t>
  </si>
  <si>
    <t>Hartimi i legjislacionit dhe pergatitja e projekt akteve  në fushën e pergjegjesise shteterore te Ministrise se Drejtësisë dhe dhenia e mendimit te specializuar. perkthimet zyrtare per gjyqesorin dhe mirefunksionimi i MD</t>
  </si>
  <si>
    <t>Perkthime zyrtare ne fushen penale te kryera</t>
  </si>
  <si>
    <t xml:space="preserve">Objektivi 2 </t>
  </si>
  <si>
    <t>Objektivi 3</t>
  </si>
  <si>
    <t>Objektivi 4</t>
  </si>
  <si>
    <t>Pranimi për administrim dhe ruajtje të përhershme të dokumentave me rëndësi historike kombëtare të gjykatave të shkallës së parë dhe të dytë</t>
  </si>
  <si>
    <t>numer faqesh</t>
  </si>
  <si>
    <t xml:space="preserve">Gjykata që transferojnë fondet arkivore </t>
  </si>
  <si>
    <t>Publikimet Zyrtare</t>
  </si>
  <si>
    <t>Fondeve arkivore te gjykatave te perthithura</t>
  </si>
  <si>
    <t>numer dosjesh</t>
  </si>
  <si>
    <t>Projektakte te hartuara dhe te vleresuara</t>
  </si>
  <si>
    <t>Profesione të lira të monitoruara</t>
  </si>
  <si>
    <t>M140303</t>
  </si>
  <si>
    <t>GM14025</t>
  </si>
  <si>
    <t>Grant</t>
  </si>
  <si>
    <t xml:space="preserve">Buxheti </t>
  </si>
  <si>
    <t>EURALIUS V</t>
  </si>
  <si>
    <t xml:space="preserve">Perkthime zyrtare ne fushen penale </t>
  </si>
  <si>
    <t>Mbikqyrja dhe  Licensimi i Administratoreve te falimentit</t>
  </si>
  <si>
    <t>Treguesit e performancës/Produktet:</t>
  </si>
  <si>
    <t>Projektligje dhe projektvendime të hartuara  dhe te vlerwsuara</t>
  </si>
  <si>
    <t>Admistrator falimenti te mbikqyrur dhe te licensuar</t>
  </si>
  <si>
    <t>0009</t>
  </si>
  <si>
    <t>Ndihma Juridike</t>
  </si>
  <si>
    <t>m2</t>
  </si>
  <si>
    <t>Te mitur te trajtuar</t>
  </si>
  <si>
    <t>nr</t>
  </si>
  <si>
    <t xml:space="preserve">Mbikqyrja dhe mbrojtja e të miturve/të rinjve gjate dhe pas kryerjes së dënimit në përputhje me Kodin e Drejtësisë Penale për të miturit.
</t>
  </si>
  <si>
    <t>Objektivat e politikës</t>
  </si>
  <si>
    <t>Pajisje zyre te blera per AMF</t>
  </si>
  <si>
    <t>Ambiente te rikonstruktuara te Arkives Gjyqesore</t>
  </si>
  <si>
    <t>18AQ502</t>
  </si>
  <si>
    <t xml:space="preserve">Fakti </t>
  </si>
  <si>
    <t xml:space="preserve">REALIZIMI për periudhën e raportimit </t>
  </si>
  <si>
    <t>REALIZIMI për periudhën e raportimit (vjetore)</t>
  </si>
  <si>
    <t>DH</t>
  </si>
  <si>
    <t>F</t>
  </si>
  <si>
    <t>GJ</t>
  </si>
  <si>
    <t>Ç</t>
  </si>
  <si>
    <t>91401AA</t>
  </si>
  <si>
    <t>91401AC</t>
  </si>
  <si>
    <t>91401AB</t>
  </si>
  <si>
    <t>91401AE</t>
  </si>
  <si>
    <t>91401AF</t>
  </si>
  <si>
    <t>91401AG</t>
  </si>
  <si>
    <t>i
vitit paraardhes 
Viti 2019</t>
  </si>
  <si>
    <t xml:space="preserve">Permiresimi i kushteve te punes se punonjesve nepermjet blerje te pajisjeve te  zyres dhe elektronike per  ASHGJ, Aparati I Ministrise dhe AKF </t>
  </si>
  <si>
    <t xml:space="preserve">nr faturash </t>
  </si>
  <si>
    <t>H</t>
  </si>
  <si>
    <t>Studime Projektime</t>
  </si>
  <si>
    <t>M140255</t>
  </si>
  <si>
    <t>Sistemi i Burgjeve</t>
  </si>
  <si>
    <t xml:space="preserve"> Mjekësia Ligjore</t>
  </si>
  <si>
    <t>Shërbimi i Përmbarimit Gjyqësor</t>
  </si>
  <si>
    <t>Shërbimi për Çështjet e Birësimeve</t>
  </si>
  <si>
    <t>Shërbimi i Kthimit dhe Kompensimit të Pronave</t>
  </si>
  <si>
    <t>Shërbimi i  Provës</t>
  </si>
  <si>
    <t>Totali i Shpenzimeve të Ministrisë</t>
  </si>
  <si>
    <t>Ministria e Drejtësisë</t>
  </si>
  <si>
    <t xml:space="preserve">Rikonstruksione (Arkives se Ministrise se Drejtesise, Rehabilitim emergjent per shkak te termetit te godines se MD, Rikosntruksion i Arkives Lunder dhe Institutit  te te Miturve) </t>
  </si>
  <si>
    <t>Ë</t>
  </si>
  <si>
    <t>Sistemi I qenderzuar i marredhenieve juridiksionale me jashte dhe brenda vendit per te dhenat kriminale</t>
  </si>
  <si>
    <t xml:space="preserve">Ështe disbursuar plotësisht financimi i huaj dhe janë paguar  TVSH e të gjitha faturave të misionit të paraqitura pranë sektorit të financës. </t>
  </si>
  <si>
    <t>18AQ703</t>
  </si>
  <si>
    <t>Mbikqyrja e administratoreve të falimentit nëpërmjet analizimit të raporteve statistikore sipas standarteve kombëtare të licensimit.</t>
  </si>
  <si>
    <t>Harmonizimi dhe reformimi i legjislacionit Shqiptar, si edhe perqasja e legjislacionit me standartet e BE. Permiresimi i performances se AMF duke u bere i vetmi burim informacioni mbi te gjitha procedurat e procesit te falimentit, ne teritorin e Republikes, ne zbatim te akteve ligjore ne fuqi dhe interesave te ligjshme te paleve te perfshira ne keto procedura.Pranimi për administrim dhe ruajtje të përhershme të dokumentave me rëndësi historike kombëtare të gjykatave të shkallës së parë dhe të dytë.</t>
  </si>
  <si>
    <t>Viti 2021</t>
  </si>
  <si>
    <t>Plan Fillestar Viti 2021</t>
  </si>
  <si>
    <t>Plan i Rishikuar Viti 2021</t>
  </si>
  <si>
    <t>Buxheti 2021</t>
  </si>
  <si>
    <t xml:space="preserve"> Plani i Periudhes/progresive 4-mujore</t>
  </si>
  <si>
    <t>Fakti 2021</t>
  </si>
  <si>
    <t>i 
Periudhes/progresive 4-mujore</t>
  </si>
  <si>
    <t>i vitit paraardhes
Viti 2020</t>
  </si>
  <si>
    <t>Plan                   Viti 2021</t>
  </si>
  <si>
    <t>Plani i buxhetit viti 2021</t>
  </si>
  <si>
    <t>Furnizim Vendosje Cilleri per Aparatin e Ministrise se Drejtesise</t>
  </si>
  <si>
    <t>Është lidhur kontrata nga AKSHI, nr.53 dt 6.01.2020. Projekti eshte ne fazen e implementimit dhe eshte likuiduar raporti i pare i sjelle nga subjekti.</t>
  </si>
  <si>
    <t>Produkti nuk eshte i parashikuar per vitin 2021.</t>
  </si>
  <si>
    <t>Projekti instituti i te Miturve në pritje të realizimit të hartimit të projektit që të fillojë procedura e prokurimit per rikonstruksionin. Per rikonstruksionin e ASHSGJ pritet situacioni përfundimtar për punimet e kryera per rehabilitimin e godines.Projekti Godine  e Rehabilituar per shkak te termetit dt 26.11.2019 eshte ne fazen e hartimit te certifikates se perkohshme te marrjes ne dorezim te objektit.</t>
  </si>
  <si>
    <t>Eshte blerë kasaforte, dhe soft per magazinen pjesa tjeter e fondit do te prokurohet sipas nevojave gjate vitit. Pjasa tjeter e fondeve do te realizohen gjate vitit 2021.</t>
  </si>
  <si>
    <t>Blerje pajisje zyre per Aparatin dhe Qendren e te Miturve</t>
  </si>
  <si>
    <t>Pajisje elektronike te blera per aparatin e MD</t>
  </si>
  <si>
    <t>18AQ504</t>
  </si>
  <si>
    <t>Furnizim dhe vendosje çilleri per godinen e Aparatit te MD</t>
  </si>
  <si>
    <t>18AQ505</t>
  </si>
  <si>
    <t xml:space="preserve"> 18AQ506      </t>
  </si>
  <si>
    <t>Godine e MD e Rehabilituar per shkak te termetit te dates 26.11.2019</t>
  </si>
  <si>
    <t xml:space="preserve">Sistemi i qendërzuar i Marredhenieve Juridiksionale me Jashte dhe brenda vendit, per te dhenat kriminale. </t>
  </si>
  <si>
    <t>18AQ801</t>
  </si>
  <si>
    <t>Rikonstruksioni i Institucionit per edukim dhe rehabilitim te te miturve</t>
  </si>
  <si>
    <t>Pajisje mobilimi per Arkiven Gjyqesore</t>
  </si>
  <si>
    <t>18AQ403</t>
  </si>
  <si>
    <t xml:space="preserve">Blerje pajisje elektronike </t>
  </si>
  <si>
    <t>01.01.2020</t>
  </si>
  <si>
    <t>Është në fazën e përfundimit të hartimit të specifikimeve teknike dhe grafikut të zbatimit</t>
  </si>
  <si>
    <t>31.08.2021</t>
  </si>
  <si>
    <t>01.01.2021</t>
  </si>
  <si>
    <t>31.12.2021</t>
  </si>
  <si>
    <t>31.12.2024</t>
  </si>
  <si>
    <t>Brenda këtij zëri është finalizuar procedura për “Blerje softi financiar” si dhe janë realizuar disa blerje të tjera pajisjesh zyre, ndërsa në vijim do të kyhen periodikisht gjatë vitit, procedurat për blerje të pajisjeve të tjera, sipas nevojave</t>
  </si>
  <si>
    <t>Jane likuiduar faturat e paraqitura prane Sektorit te Finances.</t>
  </si>
  <si>
    <t xml:space="preserve">Është në proces identifikimi të pajisjeve të nevojshme si kompjutera, printera, fotokopje, skaner dhe UPS, me qëllim dërgimin e kërkesës pranë AKSHI-t, si autoriteti kompetent dhe qëndror blerës, </t>
  </si>
  <si>
    <t>Kontratë e lidhur dhe e zbatuar gjatë këtij viti, aktualisht është në fazën finale të hartimit të projektit, dhe i paraprin procesit të fillimit të zbatimit. Projekt-preventivi do të duhet t’i nënshtrohet procesit të oponencës teknike nga Instituti i Ndërtimit, të cilit parashikohet t’i dërgohet brenda muajit maj</t>
  </si>
  <si>
    <t>Në përfundim të miratimit të projektit (Studime Projektime) për këtë Institut do të vijohet me proçedurat për prokurimin e zbatimit të punimeve</t>
  </si>
  <si>
    <t>Blerja e pajisjeve do të kryhet periodikisht gjatë vitit, sipas nevojave.</t>
  </si>
  <si>
    <t>Jane identifikuar nevojat per pajisje zyre dhe do te filloje procedura e prokurimit.</t>
  </si>
  <si>
    <t xml:space="preserve">Kontratë e lidhur dhe nisur zbatimi në vitin 2020. Në pritje të kolaudimit të punimeve dhe situacionit përfundimtar për punimet e kryera. Afati përfundimtar parashikohet të jetë data 30 Qershor 2021. </t>
  </si>
  <si>
    <t>Kontratë e lidhur dhe e zbatuar gjatë vitit 2020. Brenda këtij zëri është kryer procedura e “Kolaudimit të punimeve për rehabilitimin e MD” dhe pagesa e situacionit përfundimtar të punimeve. Në fazën e hartimit të çertifikatës së përkohshme të  marrjes në dorëzim të objektit, e cila parashikohet të përfundojë brenda datës 30 Qershor 2021</t>
  </si>
  <si>
    <t xml:space="preserve">Në fazën e identifikimit të nevojave </t>
  </si>
  <si>
    <t>Kosto per Njesi 
sipasperiudhes raportues</t>
  </si>
  <si>
    <t>Niveli i planifikuar ne vitin 2021</t>
  </si>
  <si>
    <t xml:space="preserve">Niveli i rishikuar ne 4-mujorin e vitit korent </t>
  </si>
  <si>
    <t xml:space="preserve">Niveli faktik ne fund te 4-mujorit te vitit korent </t>
  </si>
  <si>
    <t>Të mitur të trajtuar</t>
  </si>
  <si>
    <t xml:space="preserve">Ky projekt është  realizuar 100% sipas planit. </t>
  </si>
  <si>
    <r>
      <t xml:space="preserve">Sasia Faktike (sipas vitit </t>
    </r>
    <r>
      <rPr>
        <b/>
        <sz val="11"/>
        <color indexed="60"/>
        <rFont val="Times New Roman"/>
        <family val="1"/>
      </rPr>
      <t>paraardhes</t>
    </r>
    <r>
      <rPr>
        <b/>
        <sz val="11"/>
        <rFont val="Times New Roman"/>
        <family val="1"/>
      </rPr>
      <t>)</t>
    </r>
  </si>
  <si>
    <r>
      <t xml:space="preserve">Shpenzimet 
(sipas vitit </t>
    </r>
    <r>
      <rPr>
        <b/>
        <sz val="11"/>
        <color indexed="60"/>
        <rFont val="Times New Roman"/>
        <family val="1"/>
      </rPr>
      <t>paraardhes</t>
    </r>
    <r>
      <rPr>
        <b/>
        <sz val="11"/>
        <rFont val="Times New Roman"/>
        <family val="1"/>
      </rPr>
      <t>)</t>
    </r>
  </si>
  <si>
    <r>
      <t xml:space="preserve">Kosto per Njesi (sipas vitit </t>
    </r>
    <r>
      <rPr>
        <b/>
        <sz val="11"/>
        <color indexed="60"/>
        <rFont val="Times New Roman"/>
        <family val="1"/>
      </rPr>
      <t>paraardhes</t>
    </r>
    <r>
      <rPr>
        <b/>
        <sz val="11"/>
        <rFont val="Times New Roman"/>
        <family val="1"/>
      </rPr>
      <t>)</t>
    </r>
  </si>
  <si>
    <r>
      <t xml:space="preserve">Sasia (sipas </t>
    </r>
    <r>
      <rPr>
        <b/>
        <sz val="11"/>
        <color indexed="60"/>
        <rFont val="Times New Roman"/>
        <family val="1"/>
      </rPr>
      <t>planit</t>
    </r>
    <r>
      <rPr>
        <b/>
        <sz val="11"/>
        <rFont val="Times New Roman"/>
        <family val="1"/>
      </rPr>
      <t xml:space="preserve"> te vitit korent)</t>
    </r>
  </si>
  <si>
    <r>
      <t xml:space="preserve">Shpenzimet 
(sipas </t>
    </r>
    <r>
      <rPr>
        <b/>
        <sz val="11"/>
        <color indexed="60"/>
        <rFont val="Times New Roman"/>
        <family val="1"/>
      </rPr>
      <t xml:space="preserve">planit </t>
    </r>
    <r>
      <rPr>
        <b/>
        <sz val="11"/>
        <rFont val="Times New Roman"/>
        <family val="1"/>
      </rPr>
      <t>te vitit korent)</t>
    </r>
  </si>
  <si>
    <r>
      <t xml:space="preserve">Kosto per Njesi 
(sipas </t>
    </r>
    <r>
      <rPr>
        <b/>
        <sz val="11"/>
        <color indexed="60"/>
        <rFont val="Times New Roman"/>
        <family val="1"/>
      </rPr>
      <t>planit</t>
    </r>
    <r>
      <rPr>
        <b/>
        <sz val="11"/>
        <rFont val="Times New Roman"/>
        <family val="1"/>
      </rPr>
      <t xml:space="preserve"> te vitit korent)</t>
    </r>
  </si>
  <si>
    <r>
      <t xml:space="preserve">Sasia sipas </t>
    </r>
    <r>
      <rPr>
        <b/>
        <sz val="11"/>
        <color indexed="60"/>
        <rFont val="Times New Roman"/>
        <family val="1"/>
      </rPr>
      <t>periudhes raportues</t>
    </r>
  </si>
  <si>
    <r>
      <t xml:space="preserve">Shpenzimet 
sipas </t>
    </r>
    <r>
      <rPr>
        <b/>
        <sz val="11"/>
        <color indexed="60"/>
        <rFont val="Times New Roman"/>
        <family val="1"/>
      </rPr>
      <t>periudhes raportues</t>
    </r>
  </si>
  <si>
    <r>
      <t xml:space="preserve">Sasia </t>
    </r>
    <r>
      <rPr>
        <b/>
        <sz val="11"/>
        <color indexed="60"/>
        <rFont val="Times New Roman"/>
        <family val="1"/>
      </rPr>
      <t>Faktike</t>
    </r>
    <r>
      <rPr>
        <b/>
        <sz val="11"/>
        <rFont val="Times New Roman"/>
        <family val="1"/>
      </rPr>
      <t xml:space="preserve"> ne fund te periudhes raportues</t>
    </r>
  </si>
  <si>
    <r>
      <t xml:space="preserve">Shpenzimet </t>
    </r>
    <r>
      <rPr>
        <b/>
        <sz val="11"/>
        <color indexed="60"/>
        <rFont val="Times New Roman"/>
        <family val="1"/>
      </rPr>
      <t>Faktike</t>
    </r>
    <r>
      <rPr>
        <b/>
        <sz val="11"/>
        <rFont val="Times New Roman"/>
        <family val="1"/>
      </rPr>
      <t xml:space="preserve"> per periudhen raportuese</t>
    </r>
  </si>
  <si>
    <r>
      <t xml:space="preserve">Kosto per Njesi </t>
    </r>
    <r>
      <rPr>
        <b/>
        <sz val="11"/>
        <color indexed="60"/>
        <rFont val="Times New Roman"/>
        <family val="1"/>
      </rPr>
      <t>Faktike</t>
    </r>
    <r>
      <rPr>
        <b/>
        <sz val="11"/>
        <rFont val="Times New Roman"/>
        <family val="1"/>
      </rPr>
      <t xml:space="preserve"> per periudhen raportuese</t>
    </r>
  </si>
  <si>
    <t>Jane realizuar Akte Ligjore ne kohe dhe me cilesi, jane realizuar dhenia e mendimeve te specializuara Ministrive te Linjes. Janë kryer perkthimet zyrtare dhe janë likuiduar detyrimet nga faturat e lëshuara dhe jane kryer inspektimet ne profesionet e lira.   Dosjet e perthithura nuk jane realizuar plotesisht por jane perpunuar te gjitha dosjet e perthithura. Procesi i mbikqyrjes se Falimentimit eshte realizuar nepermjet e-maileve.</t>
  </si>
  <si>
    <t xml:space="preserve">Produkti Projektligje dhe projektvendime te hartuara dhe te vleresuar eshte realizuar 96% . </t>
  </si>
  <si>
    <t>Produkti profesione te lira te monitoruara eshte realizuar. Ankesat e paraqitura ne Ministrine e Drejtesise jane me te medha se sa parashikimi.</t>
  </si>
  <si>
    <t xml:space="preserve">Realizimi është në nivele të ulëta pasi Sektori i Perkthimeve ben kontrolli e karakterereve dhe faqeve kompjuterike dhe verikon perputhshmerine me faturen tatimore e cila paraqitet në sektorin e financës për tu likuiduar. Nga sektori i përkthimeve në Ministrinë e Drejtësisë kordinohet puna që mos të sjellin vonesa për likuidimin e përkthyesve të jashtëm të liçensuar. </t>
  </si>
  <si>
    <t>Produkti ende nuk eshte realizuar pasi Qendra e Parandalimit te Krimeve te te Miturve dhe te Rinjve ne muajin Prill  ka filluar funksionimin e saj si institucion.</t>
  </si>
  <si>
    <t xml:space="preserve">Produkti mbikqyrja e administratorëve të falimentimit  për periudhën 4-mujore, është realizuar plotësisht sipas planit te 4-mujorit te vitit 2021. </t>
  </si>
  <si>
    <t xml:space="preserve">Produkti eshte realizuar 93%. Jane perthithur dhe perpunuar 17,242 dosje te ardhura nga gjykatat dhe prokuria  . </t>
  </si>
  <si>
    <r>
      <t>Emertimi i Treguesit te Performances</t>
    </r>
    <r>
      <rPr>
        <b/>
        <sz val="11"/>
        <color indexed="8"/>
        <rFont val="Times New Roman"/>
        <family val="1"/>
      </rPr>
      <t>/Produktit</t>
    </r>
  </si>
  <si>
    <t>Objektivi 1  ne të cilin perfshihen projektaktet e hartuara, ato te vleresuara ,inspektimet ne profesionet e lira dhe perkthimet zyrtare jane realizuar si me poshte:</t>
  </si>
  <si>
    <t xml:space="preserve"> Plani i Periudhes/progresiv 4-mujori i vitit 2021</t>
  </si>
  <si>
    <t>i
Periudhes/progresiv 4-mujori i vitit 2021</t>
  </si>
  <si>
    <t xml:space="preserve">Kryerja e aktekspertizes se thelluar per Rehabilitimin emergjent të godinës së Ministrisë së Drejtësisë për shkak të tërmetit të 26.11.2019 </t>
  </si>
  <si>
    <t>TVSH për asistencën teknike të projektit IPA II</t>
  </si>
  <si>
    <t>Periudha e Raportimit: 4-mujori viti 2021</t>
  </si>
  <si>
    <t>Procedurë e realizuar nga AKSHI, që ka lidhur edhe Kontratën përkatëse nr. 53, datë 06.01.2021, dhe për të cilën ka nisur zbatimi në fillim të vitit. Është bërë likjdimi i pajisjeve të sistemit dhe parashikohet të realizohet si projekt brenda vitit 2021.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</si>
</sst>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00"/>
    <numFmt numFmtId="173" formatCode="00000"/>
    <numFmt numFmtId="174" formatCode="00"/>
    <numFmt numFmtId="175" formatCode="dd/mm/yy;@"/>
    <numFmt numFmtId="176" formatCode="#,##0_ ;\-#,##0\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_(* #,##0.0_);_(* \(#,##0.0\);_(* &quot;-&quot;??_);_(@_)"/>
    <numFmt numFmtId="184" formatCode="_(* #,##0_);_(* \(#,##0\);_(* &quot;-&quot;??_);_(@_)"/>
    <numFmt numFmtId="185" formatCode="_-* #,##0_-;\-* #,##0_-;_-* &quot;-&quot;??_-;_-@_-"/>
    <numFmt numFmtId="186" formatCode="_-* #,##0_-;\-* #,##0_-;_-* &quot;-&quot;_-;_-@_-"/>
    <numFmt numFmtId="187" formatCode="_-* #,##0.00_-;\-* #,##0.00_-;_-* &quot;-&quot;??_-;_-@_-"/>
    <numFmt numFmtId="188" formatCode="0.0%"/>
    <numFmt numFmtId="189" formatCode="0_);\(0\)"/>
    <numFmt numFmtId="190" formatCode="0.0"/>
    <numFmt numFmtId="191" formatCode="#,##0.0000"/>
    <numFmt numFmtId="192" formatCode="#,##0.000"/>
    <numFmt numFmtId="193" formatCode="&quot;   &quot;@"/>
    <numFmt numFmtId="194" formatCode="&quot;      &quot;@"/>
    <numFmt numFmtId="195" formatCode="&quot;         &quot;@"/>
    <numFmt numFmtId="196" formatCode="&quot;            &quot;@"/>
    <numFmt numFmtId="197" formatCode="&quot;               &quot;@"/>
    <numFmt numFmtId="198" formatCode="_([$€]* #,##0.00_);_([$€]* \(#,##0.00\);_([$€]* &quot;-&quot;??_);_(@_)"/>
    <numFmt numFmtId="199" formatCode="[&gt;=0.05]#,##0.0;[&lt;=-0.05]\-#,##0.0;?0.0"/>
    <numFmt numFmtId="200" formatCode="[Black]#,##0.0;[Black]\-#,##0.0;;"/>
    <numFmt numFmtId="201" formatCode="[Black][&gt;0.05]#,##0.0;[Black][&lt;-0.05]\-#,##0.0;;"/>
    <numFmt numFmtId="202" formatCode="[Black][&gt;0.5]#,##0;[Black][&lt;-0.5]\-#,##0;;"/>
    <numFmt numFmtId="203" formatCode="General\ \ \ \ \ \ "/>
    <numFmt numFmtId="204" formatCode="0.0\ \ \ \ \ \ \ \ "/>
    <numFmt numFmtId="205" formatCode="mmmm\ yyyy"/>
    <numFmt numFmtId="206" formatCode="#,##0\ &quot;Kč&quot;;\-#,##0\ &quot;Kč&quot;"/>
    <numFmt numFmtId="207" formatCode="#,##0.0____"/>
    <numFmt numFmtId="208" formatCode="\$#,##0.00\ ;\(\$#,##0.00\)"/>
    <numFmt numFmtId="209" formatCode="_-&quot;¢&quot;* #,##0_-;\-&quot;¢&quot;* #,##0_-;_-&quot;¢&quot;* &quot;-&quot;_-;_-@_-"/>
    <numFmt numFmtId="210" formatCode="_-&quot;¢&quot;* #,##0.00_-;\-&quot;¢&quot;* #,##0.00_-;_-&quot;¢&quot;* &quot;-&quot;??_-;_-@_-"/>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quot;£&quot;* #,##0.00_-;\-&quot;£&quot;* #,##0.00_-;_-&quot;£&quot;* &quot;-&quot;??_-;_-@_-"/>
    <numFmt numFmtId="217" formatCode="#,##0;[Red]#,##0"/>
    <numFmt numFmtId="218" formatCode="#,##0.00000"/>
  </numFmts>
  <fonts count="111">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i/>
      <sz val="10"/>
      <color indexed="60"/>
      <name val="Calibri"/>
      <family val="2"/>
    </font>
    <font>
      <b/>
      <i/>
      <sz val="11"/>
      <color indexed="60"/>
      <name val="Calibri"/>
      <family val="2"/>
    </font>
    <font>
      <sz val="9"/>
      <name val="Tahoma"/>
      <family val="2"/>
    </font>
    <font>
      <b/>
      <sz val="9"/>
      <name val="Tahoma"/>
      <family val="2"/>
    </font>
    <font>
      <sz val="11"/>
      <name val="Times New Roman"/>
      <family val="1"/>
    </font>
    <font>
      <b/>
      <sz val="11"/>
      <color indexed="8"/>
      <name val="Times New Roman"/>
      <family val="1"/>
    </font>
    <font>
      <b/>
      <sz val="11"/>
      <name val="Times New Roman"/>
      <family val="1"/>
    </font>
    <font>
      <b/>
      <sz val="10"/>
      <color indexed="12"/>
      <name val="Times New Roman"/>
      <family val="1"/>
    </font>
    <font>
      <b/>
      <sz val="11"/>
      <color indexed="60"/>
      <name val="Times New Roman"/>
      <family val="1"/>
    </font>
    <font>
      <i/>
      <sz val="11"/>
      <name val="Times New Roman"/>
      <family val="1"/>
    </font>
    <font>
      <b/>
      <sz val="10"/>
      <color indexed="60"/>
      <name val="Arial"/>
      <family val="2"/>
    </font>
    <font>
      <b/>
      <u val="single"/>
      <sz val="12"/>
      <color indexed="60"/>
      <name val="Arial"/>
      <family val="2"/>
    </font>
    <font>
      <u val="single"/>
      <sz val="12"/>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1"/>
      <color indexed="60"/>
      <name val="Calibri"/>
      <family val="2"/>
    </font>
    <font>
      <b/>
      <sz val="12"/>
      <color indexed="60"/>
      <name val="Arial"/>
      <family val="2"/>
    </font>
    <font>
      <b/>
      <sz val="9"/>
      <color indexed="60"/>
      <name val="Arial"/>
      <family val="2"/>
    </font>
    <font>
      <b/>
      <sz val="12"/>
      <name val="Calibri"/>
      <family val="2"/>
    </font>
    <font>
      <sz val="10"/>
      <color indexed="10"/>
      <name val="Arial"/>
      <family val="2"/>
    </font>
    <font>
      <b/>
      <i/>
      <sz val="11"/>
      <color indexed="8"/>
      <name val="Calibri"/>
      <family val="2"/>
    </font>
    <font>
      <sz val="10"/>
      <color indexed="8"/>
      <name val="Times New Roman"/>
      <family val="1"/>
    </font>
    <font>
      <b/>
      <sz val="10"/>
      <color indexed="60"/>
      <name val="Times New Roman"/>
      <family val="1"/>
    </font>
    <font>
      <b/>
      <sz val="10"/>
      <color indexed="8"/>
      <name val="Times New Roman"/>
      <family val="1"/>
    </font>
    <font>
      <sz val="11"/>
      <color indexed="8"/>
      <name val="Times New Roman"/>
      <family val="1"/>
    </font>
    <font>
      <sz val="10"/>
      <color indexed="60"/>
      <name val="Times New Roman"/>
      <family val="1"/>
    </font>
    <font>
      <b/>
      <i/>
      <sz val="10"/>
      <color indexed="60"/>
      <name val="Times New Roman"/>
      <family val="1"/>
    </font>
    <font>
      <sz val="11"/>
      <color indexed="10"/>
      <name val="Times New Roman"/>
      <family val="1"/>
    </font>
    <font>
      <b/>
      <i/>
      <sz val="11"/>
      <color indexed="8"/>
      <name val="Times New Roman"/>
      <family val="1"/>
    </font>
    <font>
      <b/>
      <sz val="11"/>
      <color indexed="60"/>
      <name val="Arial"/>
      <family val="2"/>
    </font>
    <font>
      <sz val="11"/>
      <color theme="1"/>
      <name val="Calibri"/>
      <family val="2"/>
    </font>
    <font>
      <sz val="11"/>
      <color rgb="FF000000"/>
      <name val="Calibri"/>
      <family val="2"/>
    </font>
    <font>
      <b/>
      <sz val="10"/>
      <color rgb="FFC00000"/>
      <name val="Arial"/>
      <family val="2"/>
    </font>
    <font>
      <b/>
      <u val="single"/>
      <sz val="12"/>
      <color rgb="FFC00000"/>
      <name val="Arial"/>
      <family val="2"/>
    </font>
    <font>
      <u val="single"/>
      <sz val="12"/>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rgb="FFC00000"/>
      <name val="Calibri"/>
      <family val="2"/>
    </font>
    <font>
      <b/>
      <i/>
      <sz val="10"/>
      <color rgb="FFC00000"/>
      <name val="Calibri"/>
      <family val="2"/>
    </font>
    <font>
      <b/>
      <sz val="12"/>
      <color rgb="FFC00000"/>
      <name val="Calibri"/>
      <family val="2"/>
    </font>
    <font>
      <b/>
      <sz val="12"/>
      <color rgb="FFC00000"/>
      <name val="Arial"/>
      <family val="2"/>
    </font>
    <font>
      <b/>
      <sz val="9"/>
      <color rgb="FFC00000"/>
      <name val="Arial"/>
      <family val="2"/>
    </font>
    <font>
      <sz val="10"/>
      <color rgb="FFFF0000"/>
      <name val="Arial"/>
      <family val="2"/>
    </font>
    <font>
      <b/>
      <i/>
      <sz val="11"/>
      <color theme="1"/>
      <name val="Calibri"/>
      <family val="2"/>
    </font>
    <font>
      <sz val="10"/>
      <color theme="1"/>
      <name val="Times New Roman"/>
      <family val="1"/>
    </font>
    <font>
      <sz val="10"/>
      <color rgb="FF000000"/>
      <name val="Times New Roman"/>
      <family val="1"/>
    </font>
    <font>
      <b/>
      <sz val="10"/>
      <color rgb="FFC00000"/>
      <name val="Times New Roman"/>
      <family val="1"/>
    </font>
    <font>
      <b/>
      <sz val="10"/>
      <color theme="1"/>
      <name val="Times New Roman"/>
      <family val="1"/>
    </font>
    <font>
      <b/>
      <sz val="11"/>
      <color theme="1"/>
      <name val="Times New Roman"/>
      <family val="1"/>
    </font>
    <font>
      <sz val="11"/>
      <color theme="1"/>
      <name val="Times New Roman"/>
      <family val="1"/>
    </font>
    <font>
      <sz val="10"/>
      <color rgb="FFC00000"/>
      <name val="Times New Roman"/>
      <family val="1"/>
    </font>
    <font>
      <b/>
      <i/>
      <sz val="10"/>
      <color rgb="FFC00000"/>
      <name val="Times New Roman"/>
      <family val="1"/>
    </font>
    <font>
      <sz val="11"/>
      <color rgb="FFFF0000"/>
      <name val="Times New Roman"/>
      <family val="1"/>
    </font>
    <font>
      <b/>
      <sz val="11"/>
      <color rgb="FFC00000"/>
      <name val="Times New Roman"/>
      <family val="1"/>
    </font>
    <font>
      <b/>
      <i/>
      <sz val="11"/>
      <color theme="1"/>
      <name val="Times New Roman"/>
      <family val="1"/>
    </font>
    <font>
      <b/>
      <sz val="11"/>
      <color rgb="FFC00000"/>
      <name val="Arial"/>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style="medium"/>
      <bottom style="dashed"/>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style="medium"/>
      <right style="thin"/>
      <top style="medium"/>
      <bottom style="medium"/>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thin"/>
      <top style="medium"/>
      <bottom style="medium"/>
    </border>
    <border>
      <left style="medium"/>
      <right style="thin"/>
      <top style="thin"/>
      <bottom style="medium"/>
    </border>
    <border>
      <left style="thin"/>
      <right style="medium"/>
      <top style="thin"/>
      <bottom style="medium"/>
    </border>
    <border>
      <left>
        <color indexed="63"/>
      </left>
      <right style="medium"/>
      <top style="medium"/>
      <bottom>
        <color indexed="63"/>
      </botto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style="thin"/>
      <top style="medium"/>
      <bottom>
        <color indexed="63"/>
      </bottom>
    </border>
    <border>
      <left style="thin"/>
      <right>
        <color indexed="63"/>
      </right>
      <top>
        <color indexed="63"/>
      </top>
      <bottom style="thin"/>
    </border>
    <border>
      <left style="medium"/>
      <right>
        <color indexed="63"/>
      </right>
      <top style="thin"/>
      <bottom style="thin"/>
    </border>
    <border>
      <left style="thin"/>
      <right style="medium"/>
      <top style="dashed"/>
      <bottom style="dashed"/>
    </border>
    <border>
      <left>
        <color indexed="63"/>
      </left>
      <right style="medium"/>
      <top style="dashed"/>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color indexed="63"/>
      </left>
      <right style="thin"/>
      <top style="thin"/>
      <bottom style="medium"/>
    </border>
    <border>
      <left style="medium"/>
      <right style="medium"/>
      <top style="medium"/>
      <bottom>
        <color indexed="63"/>
      </bottom>
    </border>
    <border>
      <left>
        <color indexed="63"/>
      </left>
      <right>
        <color indexed="63"/>
      </right>
      <top>
        <color indexed="63"/>
      </top>
      <bottom style="medium"/>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9" fillId="0" borderId="0">
      <alignment/>
      <protection/>
    </xf>
    <xf numFmtId="0" fontId="9" fillId="0" borderId="0">
      <alignment/>
      <protection/>
    </xf>
    <xf numFmtId="0" fontId="9" fillId="0" borderId="0">
      <alignment/>
      <protection/>
    </xf>
    <xf numFmtId="193" fontId="11" fillId="0" borderId="0" applyFont="0" applyFill="0" applyBorder="0" applyAlignment="0" applyProtection="0"/>
    <xf numFmtId="194"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195" fontId="11" fillId="0" borderId="0" applyFont="0" applyFill="0" applyBorder="0" applyAlignment="0" applyProtection="0"/>
    <xf numFmtId="196" fontId="11" fillId="0" borderId="0" applyFont="0" applyFill="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197" fontId="11" fillId="0" borderId="0" applyFon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3" fontId="0" fillId="8" borderId="1" applyNumberFormat="0">
      <alignment/>
      <protection/>
    </xf>
    <xf numFmtId="0" fontId="15" fillId="20" borderId="2" applyNumberFormat="0" applyAlignment="0" applyProtection="0"/>
    <xf numFmtId="0" fontId="16" fillId="0" borderId="3" applyNumberFormat="0" applyFont="0" applyFill="0" applyAlignment="0" applyProtection="0"/>
    <xf numFmtId="0" fontId="17" fillId="21" borderId="4" applyNumberFormat="0" applyAlignment="0" applyProtection="0"/>
    <xf numFmtId="171" fontId="0" fillId="0" borderId="0" applyFont="0" applyFill="0" applyBorder="0" applyAlignment="0" applyProtection="0"/>
    <xf numFmtId="0" fontId="18" fillId="0" borderId="0">
      <alignment/>
      <protection/>
    </xf>
    <xf numFmtId="169" fontId="0" fillId="0" borderId="0" applyFont="0" applyFill="0" applyBorder="0" applyAlignment="0" applyProtection="0"/>
    <xf numFmtId="192" fontId="19" fillId="0" borderId="0">
      <alignment horizontal="right" vertical="top"/>
      <protection/>
    </xf>
    <xf numFmtId="0" fontId="18" fillId="0" borderId="0">
      <alignment/>
      <protection/>
    </xf>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6" fillId="0" borderId="0" applyFont="0" applyFill="0" applyBorder="0" applyAlignment="0" applyProtection="0"/>
    <xf numFmtId="0" fontId="0" fillId="20" borderId="0" applyNumberFormat="0" applyBorder="0" applyProtection="0">
      <alignment/>
    </xf>
    <xf numFmtId="198" fontId="0" fillId="0" borderId="0" applyFont="0" applyFill="0" applyBorder="0" applyAlignment="0" applyProtection="0"/>
    <xf numFmtId="188" fontId="0" fillId="5" borderId="5" applyNumberFormat="0" applyFont="0" applyBorder="0" applyAlignment="0" applyProtection="0"/>
    <xf numFmtId="188" fontId="0" fillId="5" borderId="5" applyNumberFormat="0" applyFont="0" applyBorder="0" applyAlignment="0" applyProtection="0"/>
    <xf numFmtId="0" fontId="20" fillId="0" borderId="0" applyNumberForma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6" fillId="0" borderId="0" applyNumberFormat="0" applyFill="0" applyBorder="0" applyAlignment="0" applyProtection="0"/>
    <xf numFmtId="0" fontId="21" fillId="4" borderId="0" applyNumberFormat="0" applyBorder="0" applyAlignment="0" applyProtection="0"/>
    <xf numFmtId="38" fontId="4" fillId="20" borderId="0" applyNumberFormat="0" applyBorder="0" applyAlignment="0" applyProtection="0"/>
    <xf numFmtId="38" fontId="4" fillId="20"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7" fontId="11" fillId="0" borderId="0" applyFont="0" applyFill="0" applyBorder="0" applyAlignment="0" applyProtection="0"/>
    <xf numFmtId="3" fontId="11" fillId="0" borderId="0" applyFont="0" applyFill="0" applyBorder="0" applyAlignment="0" applyProtection="0"/>
    <xf numFmtId="0" fontId="25" fillId="7" borderId="2" applyNumberFormat="0" applyAlignment="0" applyProtection="0"/>
    <xf numFmtId="10" fontId="4" fillId="22" borderId="9" applyNumberFormat="0" applyBorder="0" applyAlignment="0" applyProtection="0"/>
    <xf numFmtId="10" fontId="4" fillId="22" borderId="9" applyNumberFormat="0" applyBorder="0" applyAlignment="0" applyProtection="0"/>
    <xf numFmtId="3" fontId="0" fillId="7" borderId="0" applyNumberFormat="0" applyBorder="0">
      <alignment/>
      <protection/>
    </xf>
    <xf numFmtId="177" fontId="26" fillId="0" borderId="0">
      <alignment/>
      <protection/>
    </xf>
    <xf numFmtId="0" fontId="27" fillId="0" borderId="10" applyNumberFormat="0" applyFill="0" applyAlignment="0" applyProtection="0"/>
    <xf numFmtId="206" fontId="16"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5" fontId="16"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09" fontId="28" fillId="0" borderId="0" applyFont="0" applyFill="0" applyBorder="0" applyAlignment="0" applyProtection="0"/>
    <xf numFmtId="210"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0" fontId="29" fillId="23" borderId="0" applyNumberFormat="0" applyBorder="0" applyAlignment="0" applyProtection="0"/>
    <xf numFmtId="0" fontId="30" fillId="0" borderId="0">
      <alignment/>
      <protection/>
    </xf>
    <xf numFmtId="0" fontId="3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199" fontId="28" fillId="0" borderId="0" applyFill="0" applyBorder="0" applyAlignment="0" applyProtection="0"/>
    <xf numFmtId="199" fontId="28" fillId="0" borderId="0" applyFill="0" applyBorder="0" applyAlignment="0" applyProtection="0"/>
    <xf numFmtId="0" fontId="0" fillId="0" borderId="0">
      <alignment/>
      <protection/>
    </xf>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32" fillId="20" borderId="11" applyNumberFormat="0" applyAlignment="0" applyProtection="0"/>
    <xf numFmtId="40" fontId="10" fillId="22" borderId="0">
      <alignment horizontal="right"/>
      <protection/>
    </xf>
    <xf numFmtId="40" fontId="10"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0" fontId="11" fillId="0" borderId="0" applyFont="0" applyFill="0" applyBorder="0" applyAlignment="0" applyProtection="0"/>
    <xf numFmtId="201" fontId="11" fillId="0" borderId="0" applyFont="0" applyFill="0" applyBorder="0" applyAlignment="0" applyProtection="0"/>
    <xf numFmtId="202" fontId="11" fillId="0" borderId="0" applyFont="0" applyFill="0" applyBorder="0" applyAlignment="0" applyProtection="0"/>
    <xf numFmtId="2" fontId="16" fillId="0" borderId="0" applyFont="0" applyFill="0" applyBorder="0" applyAlignment="0" applyProtection="0"/>
    <xf numFmtId="207" fontId="28" fillId="0" borderId="0" applyFill="0" applyBorder="0" applyAlignment="0">
      <protection/>
    </xf>
    <xf numFmtId="207" fontId="28" fillId="0" borderId="0" applyFill="0" applyBorder="0" applyAlignment="0">
      <protection/>
    </xf>
    <xf numFmtId="3" fontId="0" fillId="25" borderId="1" applyNumberFormat="0">
      <alignment/>
      <protection/>
    </xf>
    <xf numFmtId="0" fontId="11" fillId="0" borderId="0">
      <alignment/>
      <protection/>
    </xf>
    <xf numFmtId="0" fontId="33" fillId="0" borderId="0">
      <alignment/>
      <protection/>
    </xf>
    <xf numFmtId="0" fontId="10" fillId="0" borderId="0">
      <alignment vertical="top"/>
      <protection/>
    </xf>
    <xf numFmtId="0" fontId="0" fillId="0" borderId="0" applyNumberFormat="0">
      <alignment/>
      <protection/>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0" fontId="37"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28" fillId="0" borderId="0">
      <alignment/>
      <protection/>
    </xf>
    <xf numFmtId="0" fontId="28" fillId="0" borderId="0">
      <alignment/>
      <protection/>
    </xf>
    <xf numFmtId="0" fontId="39" fillId="0" borderId="0">
      <alignment horizontal="left" wrapText="1"/>
      <protection/>
    </xf>
    <xf numFmtId="0" fontId="40" fillId="0" borderId="13" applyNumberFormat="0" applyFont="0" applyFill="0" applyBorder="0" applyAlignment="0" applyProtection="0"/>
    <xf numFmtId="203" fontId="11" fillId="0" borderId="0" applyNumberFormat="0" applyFont="0" applyFill="0" applyBorder="0" applyAlignment="0" applyProtection="0"/>
    <xf numFmtId="0" fontId="40" fillId="0" borderId="0" applyNumberFormat="0" applyFont="0" applyFill="0" applyBorder="0" applyAlignment="0" applyProtection="0"/>
    <xf numFmtId="204" fontId="40" fillId="0" borderId="0" applyNumberFormat="0" applyFont="0" applyFill="0" applyBorder="0" applyAlignment="0" applyProtection="0"/>
    <xf numFmtId="0" fontId="28" fillId="0" borderId="13" applyNumberFormat="0" applyFont="0" applyFill="0" applyAlignment="0" applyProtection="0"/>
    <xf numFmtId="0" fontId="28" fillId="0" borderId="13" applyNumberFormat="0" applyFont="0" applyFill="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0"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205" fontId="28" fillId="0" borderId="0">
      <alignment horizontal="right"/>
      <protection/>
    </xf>
    <xf numFmtId="205" fontId="28" fillId="0" borderId="0">
      <alignment horizontal="right"/>
      <protection/>
    </xf>
    <xf numFmtId="0" fontId="41" fillId="0" borderId="0" applyNumberFormat="0" applyFill="0" applyBorder="0" applyAlignment="0" applyProtection="0"/>
    <xf numFmtId="0" fontId="42" fillId="0" borderId="0" applyNumberFormat="0" applyFill="0" applyBorder="0" applyAlignment="0" applyProtection="0"/>
    <xf numFmtId="190" fontId="9" fillId="0" borderId="0">
      <alignment horizontal="right"/>
      <protection/>
    </xf>
    <xf numFmtId="190" fontId="9" fillId="0" borderId="0">
      <alignment horizontal="right"/>
      <protection/>
    </xf>
    <xf numFmtId="0" fontId="43" fillId="0" borderId="0" applyProtection="0">
      <alignment/>
    </xf>
    <xf numFmtId="208" fontId="43" fillId="0" borderId="0" applyProtection="0">
      <alignment/>
    </xf>
    <xf numFmtId="0" fontId="44" fillId="0" borderId="0" applyProtection="0">
      <alignment/>
    </xf>
    <xf numFmtId="0" fontId="45" fillId="0" borderId="0" applyProtection="0">
      <alignment/>
    </xf>
    <xf numFmtId="0" fontId="43" fillId="0" borderId="14" applyProtection="0">
      <alignment/>
    </xf>
    <xf numFmtId="0" fontId="43" fillId="0" borderId="0">
      <alignment/>
      <protection/>
    </xf>
    <xf numFmtId="10" fontId="43" fillId="0" borderId="0" applyProtection="0">
      <alignment/>
    </xf>
    <xf numFmtId="0" fontId="43" fillId="0" borderId="0">
      <alignment/>
      <protection/>
    </xf>
    <xf numFmtId="2" fontId="43" fillId="0" borderId="0" applyProtection="0">
      <alignment/>
    </xf>
    <xf numFmtId="4" fontId="43" fillId="0" borderId="0" applyProtection="0">
      <alignment/>
    </xf>
  </cellStyleXfs>
  <cellXfs count="397">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77" fontId="3" fillId="0" borderId="0" xfId="0" applyNumberFormat="1" applyFont="1" applyBorder="1" applyAlignment="1">
      <alignment wrapText="1"/>
    </xf>
    <xf numFmtId="0" fontId="46" fillId="0" borderId="0" xfId="0" applyFont="1" applyBorder="1" applyAlignment="1">
      <alignment/>
    </xf>
    <xf numFmtId="0" fontId="3" fillId="0" borderId="0" xfId="0" applyFont="1" applyBorder="1" applyAlignment="1">
      <alignment horizontal="center"/>
    </xf>
    <xf numFmtId="0" fontId="83" fillId="0" borderId="0" xfId="0" applyFont="1" applyBorder="1" applyAlignment="1">
      <alignment/>
    </xf>
    <xf numFmtId="0" fontId="84" fillId="0" borderId="0" xfId="0" applyFont="1" applyAlignment="1">
      <alignment horizontal="center"/>
    </xf>
    <xf numFmtId="0" fontId="85" fillId="0" borderId="0" xfId="0" applyFont="1" applyAlignment="1">
      <alignment/>
    </xf>
    <xf numFmtId="0" fontId="86"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86" fillId="0" borderId="0" xfId="0" applyFont="1" applyAlignment="1">
      <alignment horizontal="center"/>
    </xf>
    <xf numFmtId="0" fontId="4" fillId="0" borderId="0" xfId="0" applyFont="1" applyBorder="1" applyAlignment="1">
      <alignment horizontal="center"/>
    </xf>
    <xf numFmtId="177"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0" xfId="0" applyFont="1" applyAlignment="1">
      <alignment horizontal="center"/>
    </xf>
    <xf numFmtId="0" fontId="86" fillId="0" borderId="0" xfId="0" applyFont="1" applyAlignment="1">
      <alignment horizontal="center"/>
    </xf>
    <xf numFmtId="0" fontId="84" fillId="0" borderId="0" xfId="0" applyFont="1" applyAlignment="1">
      <alignment horizontal="center"/>
    </xf>
    <xf numFmtId="177" fontId="3" fillId="0" borderId="0" xfId="0" applyNumberFormat="1" applyFont="1" applyBorder="1" applyAlignment="1">
      <alignment horizontal="center"/>
    </xf>
    <xf numFmtId="0" fontId="0" fillId="0" borderId="0" xfId="0" applyFont="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87" fillId="0" borderId="0" xfId="0" applyFont="1" applyAlignment="1">
      <alignment/>
    </xf>
    <xf numFmtId="0" fontId="88" fillId="0" borderId="0" xfId="0" applyFont="1" applyAlignment="1">
      <alignment/>
    </xf>
    <xf numFmtId="0" fontId="85" fillId="0" borderId="0" xfId="0" applyFont="1" applyAlignment="1">
      <alignment horizontal="left"/>
    </xf>
    <xf numFmtId="0" fontId="4" fillId="26" borderId="9" xfId="0" applyFont="1" applyFill="1" applyBorder="1" applyAlignment="1">
      <alignment horizontal="center"/>
    </xf>
    <xf numFmtId="0" fontId="4" fillId="26" borderId="9" xfId="0" applyFont="1" applyFill="1" applyBorder="1" applyAlignment="1">
      <alignment horizontal="center"/>
    </xf>
    <xf numFmtId="0" fontId="3" fillId="26"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177" fontId="4" fillId="26" borderId="9" xfId="0" applyNumberFormat="1" applyFont="1" applyFill="1" applyBorder="1" applyAlignment="1">
      <alignment horizontal="center" vertical="center"/>
    </xf>
    <xf numFmtId="0" fontId="89" fillId="0" borderId="0" xfId="0" applyFont="1" applyBorder="1" applyAlignment="1">
      <alignment/>
    </xf>
    <xf numFmtId="0" fontId="90" fillId="0" borderId="0" xfId="0" applyFont="1" applyBorder="1" applyAlignment="1">
      <alignment/>
    </xf>
    <xf numFmtId="0" fontId="86" fillId="0" borderId="0" xfId="0" applyFont="1" applyAlignment="1">
      <alignment/>
    </xf>
    <xf numFmtId="0" fontId="47" fillId="0" borderId="0" xfId="0" applyFont="1" applyBorder="1" applyAlignment="1">
      <alignment horizontal="left"/>
    </xf>
    <xf numFmtId="0" fontId="47" fillId="0" borderId="5" xfId="0" applyFont="1" applyBorder="1" applyAlignment="1">
      <alignment horizontal="left"/>
    </xf>
    <xf numFmtId="0" fontId="85" fillId="0" borderId="0" xfId="0" applyFont="1" applyBorder="1" applyAlignment="1">
      <alignment/>
    </xf>
    <xf numFmtId="0" fontId="86" fillId="0" borderId="0" xfId="0" applyFont="1" applyBorder="1" applyAlignment="1">
      <alignment/>
    </xf>
    <xf numFmtId="0" fontId="47" fillId="0" borderId="9" xfId="0" applyFont="1" applyFill="1" applyBorder="1" applyAlignment="1">
      <alignment horizontal="center" vertical="center"/>
    </xf>
    <xf numFmtId="0" fontId="47" fillId="0" borderId="16" xfId="0" applyFont="1" applyFill="1" applyBorder="1" applyAlignment="1">
      <alignment horizontal="center" vertical="center"/>
    </xf>
    <xf numFmtId="0" fontId="4" fillId="0" borderId="0" xfId="0" applyFont="1" applyAlignment="1">
      <alignment vertical="center" wrapText="1"/>
    </xf>
    <xf numFmtId="0" fontId="85" fillId="0" borderId="0" xfId="0" applyFont="1" applyAlignment="1">
      <alignment horizontal="left"/>
    </xf>
    <xf numFmtId="0" fontId="85" fillId="0" borderId="0" xfId="0" applyFont="1" applyAlignment="1">
      <alignment/>
    </xf>
    <xf numFmtId="0" fontId="91" fillId="0" borderId="17" xfId="0" applyFont="1" applyBorder="1" applyAlignment="1">
      <alignment horizontal="center" vertical="center" wrapText="1"/>
    </xf>
    <xf numFmtId="0" fontId="92" fillId="0" borderId="0" xfId="0" applyFont="1" applyAlignment="1">
      <alignment horizontal="left"/>
    </xf>
    <xf numFmtId="0" fontId="84" fillId="0" borderId="0" xfId="0" applyFont="1" applyAlignment="1">
      <alignment/>
    </xf>
    <xf numFmtId="0" fontId="92" fillId="0" borderId="0" xfId="0" applyFont="1" applyAlignment="1">
      <alignment/>
    </xf>
    <xf numFmtId="0" fontId="3" fillId="0" borderId="18" xfId="107" applyFont="1" applyFill="1" applyBorder="1" applyAlignment="1">
      <alignment horizontal="center" vertical="center" wrapText="1"/>
      <protection/>
    </xf>
    <xf numFmtId="0" fontId="2" fillId="0" borderId="0" xfId="107" applyFont="1" applyFill="1" applyAlignment="1">
      <alignment vertical="center" wrapText="1"/>
      <protection/>
    </xf>
    <xf numFmtId="0" fontId="0" fillId="0" borderId="0" xfId="107" applyFill="1" applyAlignment="1">
      <alignment vertical="center" wrapText="1"/>
      <protection/>
    </xf>
    <xf numFmtId="0" fontId="0" fillId="0" borderId="0" xfId="107" applyFill="1" applyBorder="1" applyAlignment="1">
      <alignment vertical="center" wrapText="1"/>
      <protection/>
    </xf>
    <xf numFmtId="0" fontId="8" fillId="0" borderId="0" xfId="107" applyFont="1" applyFill="1" applyBorder="1" applyAlignment="1">
      <alignment horizontal="center" vertical="center" wrapText="1"/>
      <protection/>
    </xf>
    <xf numFmtId="0" fontId="2" fillId="0" borderId="0" xfId="107" applyFont="1" applyFill="1" applyBorder="1" applyAlignment="1">
      <alignment vertical="center" wrapText="1"/>
      <protection/>
    </xf>
    <xf numFmtId="0" fontId="2" fillId="0" borderId="0" xfId="107" applyFont="1" applyFill="1" applyAlignment="1">
      <alignment vertical="center"/>
      <protection/>
    </xf>
    <xf numFmtId="0" fontId="0" fillId="0" borderId="0" xfId="107" applyFill="1" applyAlignment="1">
      <alignment vertical="center"/>
      <protection/>
    </xf>
    <xf numFmtId="0" fontId="0" fillId="0" borderId="0" xfId="107" applyFill="1" applyBorder="1" applyAlignment="1">
      <alignment vertical="center"/>
      <protection/>
    </xf>
    <xf numFmtId="0" fontId="84" fillId="0" borderId="0" xfId="107" applyFont="1" applyFill="1" applyAlignment="1">
      <alignment vertical="center"/>
      <protection/>
    </xf>
    <xf numFmtId="0" fontId="88" fillId="0" borderId="0" xfId="107" applyFont="1" applyFill="1" applyAlignment="1">
      <alignment vertical="center"/>
      <protection/>
    </xf>
    <xf numFmtId="0" fontId="88" fillId="0" borderId="0" xfId="107" applyFont="1" applyFill="1" applyBorder="1" applyAlignment="1">
      <alignment vertical="center"/>
      <protection/>
    </xf>
    <xf numFmtId="0" fontId="85" fillId="0" borderId="0" xfId="107" applyFont="1" applyFill="1" applyAlignment="1">
      <alignment vertical="center"/>
      <protection/>
    </xf>
    <xf numFmtId="0" fontId="86" fillId="0" borderId="0" xfId="107" applyFont="1" applyFill="1" applyAlignment="1">
      <alignment vertical="center"/>
      <protection/>
    </xf>
    <xf numFmtId="0" fontId="86" fillId="0" borderId="0" xfId="107" applyFont="1" applyFill="1" applyAlignment="1">
      <alignment horizontal="left" vertical="center"/>
      <protection/>
    </xf>
    <xf numFmtId="0" fontId="86" fillId="0" borderId="0" xfId="107" applyFont="1" applyFill="1" applyBorder="1" applyAlignment="1">
      <alignment vertical="center"/>
      <protection/>
    </xf>
    <xf numFmtId="0" fontId="1" fillId="0" borderId="0" xfId="107" applyFont="1" applyFill="1" applyBorder="1" applyAlignment="1">
      <alignment vertical="center" wrapText="1"/>
      <protection/>
    </xf>
    <xf numFmtId="0" fontId="3" fillId="0" borderId="19" xfId="107" applyFont="1" applyFill="1" applyBorder="1" applyAlignment="1">
      <alignment horizontal="center" vertical="center" wrapText="1"/>
      <protection/>
    </xf>
    <xf numFmtId="0" fontId="3" fillId="0" borderId="20" xfId="107" applyFont="1" applyFill="1" applyBorder="1" applyAlignment="1">
      <alignment horizontal="center" vertical="center" wrapText="1"/>
      <protection/>
    </xf>
    <xf numFmtId="0" fontId="85" fillId="0" borderId="0" xfId="0" applyFont="1" applyAlignment="1">
      <alignment/>
    </xf>
    <xf numFmtId="0" fontId="93" fillId="0" borderId="21" xfId="0" applyFont="1" applyBorder="1" applyAlignment="1">
      <alignment horizontal="center" vertical="center" wrapText="1"/>
    </xf>
    <xf numFmtId="0" fontId="94"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4" fillId="26" borderId="26" xfId="0" applyFont="1" applyFill="1" applyBorder="1" applyAlignment="1">
      <alignment horizontal="center"/>
    </xf>
    <xf numFmtId="0" fontId="4" fillId="26" borderId="27" xfId="0" applyFont="1" applyFill="1" applyBorder="1" applyAlignment="1">
      <alignment horizontal="center"/>
    </xf>
    <xf numFmtId="0" fontId="4" fillId="26" borderId="28" xfId="0" applyFont="1" applyFill="1" applyBorder="1" applyAlignment="1">
      <alignment horizontal="center"/>
    </xf>
    <xf numFmtId="177" fontId="4" fillId="26" borderId="27" xfId="0" applyNumberFormat="1" applyFont="1" applyFill="1" applyBorder="1" applyAlignment="1">
      <alignment horizontal="center" vertical="center"/>
    </xf>
    <xf numFmtId="0" fontId="4" fillId="26" borderId="29" xfId="0" applyFont="1" applyFill="1" applyBorder="1" applyAlignment="1">
      <alignment horizontal="center"/>
    </xf>
    <xf numFmtId="0" fontId="95" fillId="0" borderId="0" xfId="0" applyFont="1" applyBorder="1" applyAlignment="1">
      <alignment horizontal="left"/>
    </xf>
    <xf numFmtId="0" fontId="91" fillId="0" borderId="0" xfId="0" applyFont="1" applyAlignment="1">
      <alignment horizontal="center"/>
    </xf>
    <xf numFmtId="0" fontId="3" fillId="0" borderId="30" xfId="0" applyFont="1" applyFill="1" applyBorder="1" applyAlignment="1">
      <alignment horizontal="center" vertical="center" wrapText="1"/>
    </xf>
    <xf numFmtId="0" fontId="4" fillId="26" borderId="31" xfId="0" applyFont="1" applyFill="1" applyBorder="1" applyAlignment="1">
      <alignment horizontal="center"/>
    </xf>
    <xf numFmtId="0" fontId="4" fillId="26" borderId="32" xfId="0" applyFont="1" applyFill="1" applyBorder="1" applyAlignment="1">
      <alignment horizontal="center"/>
    </xf>
    <xf numFmtId="0" fontId="94" fillId="0" borderId="33" xfId="0" applyFont="1" applyBorder="1" applyAlignment="1">
      <alignment horizontal="center"/>
    </xf>
    <xf numFmtId="0" fontId="94" fillId="0" borderId="0" xfId="0" applyFont="1" applyAlignment="1">
      <alignment horizontal="center" vertical="center" wrapText="1"/>
    </xf>
    <xf numFmtId="0" fontId="3" fillId="26" borderId="9" xfId="0" applyFont="1" applyFill="1" applyBorder="1" applyAlignment="1" quotePrefix="1">
      <alignment horizontal="center" vertical="center"/>
    </xf>
    <xf numFmtId="0" fontId="2" fillId="26" borderId="34" xfId="0" applyFont="1" applyFill="1" applyBorder="1" applyAlignment="1">
      <alignment horizontal="center" vertical="center"/>
    </xf>
    <xf numFmtId="0" fontId="3" fillId="26" borderId="34" xfId="0" applyFont="1" applyFill="1" applyBorder="1" applyAlignment="1">
      <alignment horizontal="center" vertical="center"/>
    </xf>
    <xf numFmtId="0" fontId="70" fillId="26" borderId="21" xfId="0" applyFont="1" applyFill="1" applyBorder="1" applyAlignment="1" quotePrefix="1">
      <alignment horizontal="center" vertical="center" wrapText="1"/>
    </xf>
    <xf numFmtId="0" fontId="0" fillId="27" borderId="0" xfId="107" applyFill="1" applyBorder="1" applyAlignment="1">
      <alignment vertical="center" wrapText="1"/>
      <protection/>
    </xf>
    <xf numFmtId="0" fontId="3" fillId="27" borderId="0" xfId="0" applyFont="1" applyFill="1" applyBorder="1" applyAlignment="1">
      <alignment horizontal="center" vertical="center" wrapText="1"/>
    </xf>
    <xf numFmtId="3" fontId="0" fillId="27" borderId="0" xfId="107" applyNumberFormat="1" applyFill="1" applyBorder="1" applyAlignment="1">
      <alignment vertical="center" wrapText="1"/>
      <protection/>
    </xf>
    <xf numFmtId="0" fontId="0" fillId="27" borderId="0" xfId="0" applyFill="1" applyAlignment="1">
      <alignment vertical="center"/>
    </xf>
    <xf numFmtId="0" fontId="28" fillId="26" borderId="9" xfId="107" applyFont="1" applyFill="1" applyBorder="1" applyAlignment="1">
      <alignment vertical="center" wrapText="1"/>
      <protection/>
    </xf>
    <xf numFmtId="0" fontId="28" fillId="26" borderId="35" xfId="107" applyFont="1" applyFill="1" applyBorder="1" applyAlignment="1">
      <alignment vertical="center" wrapText="1"/>
      <protection/>
    </xf>
    <xf numFmtId="3" fontId="28" fillId="26" borderId="36" xfId="107" applyNumberFormat="1" applyFont="1" applyFill="1" applyBorder="1" applyAlignment="1">
      <alignment vertical="center" wrapText="1"/>
      <protection/>
    </xf>
    <xf numFmtId="3" fontId="28" fillId="26" borderId="9" xfId="107" applyNumberFormat="1" applyFont="1" applyFill="1" applyBorder="1" applyAlignment="1">
      <alignment vertical="center" wrapText="1"/>
      <protection/>
    </xf>
    <xf numFmtId="0" fontId="86" fillId="27" borderId="0" xfId="0" applyFont="1" applyFill="1" applyBorder="1" applyAlignment="1">
      <alignment/>
    </xf>
    <xf numFmtId="0" fontId="90" fillId="27" borderId="0" xfId="0" applyFont="1" applyFill="1" applyBorder="1" applyAlignment="1">
      <alignment/>
    </xf>
    <xf numFmtId="0" fontId="46" fillId="27" borderId="0" xfId="0" applyFont="1" applyFill="1" applyBorder="1" applyAlignment="1">
      <alignment/>
    </xf>
    <xf numFmtId="0" fontId="47" fillId="27" borderId="0" xfId="0" applyFont="1" applyFill="1" applyBorder="1" applyAlignment="1">
      <alignment horizontal="left"/>
    </xf>
    <xf numFmtId="0" fontId="0" fillId="27" borderId="0" xfId="0" applyFill="1" applyAlignment="1">
      <alignment/>
    </xf>
    <xf numFmtId="49" fontId="37" fillId="26" borderId="37" xfId="0" applyNumberFormat="1" applyFont="1" applyFill="1" applyBorder="1" applyAlignment="1">
      <alignment horizontal="center"/>
    </xf>
    <xf numFmtId="0" fontId="37" fillId="26" borderId="34" xfId="0" applyFont="1" applyFill="1" applyBorder="1" applyAlignment="1">
      <alignment horizontal="center"/>
    </xf>
    <xf numFmtId="3" fontId="28" fillId="26" borderId="38" xfId="0" applyNumberFormat="1" applyFont="1" applyFill="1" applyBorder="1" applyAlignment="1">
      <alignment horizontal="center"/>
    </xf>
    <xf numFmtId="0" fontId="37" fillId="26" borderId="39" xfId="0" applyFont="1" applyFill="1" applyBorder="1" applyAlignment="1">
      <alignment horizontal="center"/>
    </xf>
    <xf numFmtId="3" fontId="28" fillId="26" borderId="40" xfId="0" applyNumberFormat="1" applyFont="1" applyFill="1" applyBorder="1" applyAlignment="1">
      <alignment horizontal="center"/>
    </xf>
    <xf numFmtId="3" fontId="28" fillId="26" borderId="21" xfId="107" applyNumberFormat="1" applyFont="1" applyFill="1" applyBorder="1" applyAlignment="1">
      <alignment vertical="center" wrapText="1"/>
      <protection/>
    </xf>
    <xf numFmtId="0" fontId="28" fillId="26" borderId="21" xfId="107" applyFont="1" applyFill="1" applyBorder="1" applyAlignment="1">
      <alignment vertical="center" wrapText="1"/>
      <protection/>
    </xf>
    <xf numFmtId="14" fontId="28" fillId="26" borderId="21" xfId="107" applyNumberFormat="1" applyFont="1" applyFill="1" applyBorder="1" applyAlignment="1">
      <alignment vertical="center" wrapText="1"/>
      <protection/>
    </xf>
    <xf numFmtId="3" fontId="28" fillId="28" borderId="41" xfId="0" applyNumberFormat="1" applyFont="1" applyFill="1" applyBorder="1" applyAlignment="1">
      <alignment horizontal="center" vertical="top" wrapText="1"/>
    </xf>
    <xf numFmtId="0" fontId="28" fillId="26" borderId="9" xfId="107" applyFont="1" applyFill="1" applyBorder="1" applyAlignment="1">
      <alignment horizontal="right" vertical="center" wrapText="1"/>
      <protection/>
    </xf>
    <xf numFmtId="3" fontId="28" fillId="26" borderId="9" xfId="115" applyNumberFormat="1" applyFont="1" applyFill="1" applyBorder="1" applyAlignment="1">
      <alignment horizontal="center" wrapText="1"/>
      <protection/>
    </xf>
    <xf numFmtId="0" fontId="96" fillId="0" borderId="0" xfId="0" applyFont="1" applyAlignment="1">
      <alignment vertical="center"/>
    </xf>
    <xf numFmtId="49" fontId="37" fillId="26" borderId="37" xfId="0" applyNumberFormat="1" applyFont="1" applyFill="1" applyBorder="1" applyAlignment="1" quotePrefix="1">
      <alignment horizontal="center"/>
    </xf>
    <xf numFmtId="3" fontId="0" fillId="0" borderId="0" xfId="0" applyNumberFormat="1" applyAlignment="1">
      <alignment/>
    </xf>
    <xf numFmtId="0" fontId="97" fillId="0" borderId="42" xfId="0" applyFont="1" applyBorder="1" applyAlignment="1">
      <alignment horizontal="center" vertical="center" wrapText="1"/>
    </xf>
    <xf numFmtId="3" fontId="28" fillId="26" borderId="9" xfId="0" applyNumberFormat="1" applyFont="1" applyFill="1" applyBorder="1" applyAlignment="1">
      <alignment horizontal="center"/>
    </xf>
    <xf numFmtId="14" fontId="28" fillId="26" borderId="21" xfId="107" applyNumberFormat="1" applyFont="1" applyFill="1" applyBorder="1" applyAlignment="1">
      <alignment horizontal="center" vertical="center" wrapText="1"/>
      <protection/>
    </xf>
    <xf numFmtId="0" fontId="37" fillId="26" borderId="9" xfId="0" applyFont="1" applyFill="1" applyBorder="1" applyAlignment="1">
      <alignment horizontal="center"/>
    </xf>
    <xf numFmtId="177" fontId="88" fillId="0" borderId="0" xfId="0" applyNumberFormat="1" applyFont="1" applyAlignment="1">
      <alignment/>
    </xf>
    <xf numFmtId="177" fontId="0" fillId="0" borderId="0" xfId="0" applyNumberFormat="1" applyAlignment="1">
      <alignment horizontal="center"/>
    </xf>
    <xf numFmtId="3" fontId="88" fillId="0" borderId="0" xfId="0" applyNumberFormat="1" applyFont="1" applyAlignment="1">
      <alignment/>
    </xf>
    <xf numFmtId="177" fontId="0" fillId="0" borderId="0" xfId="0" applyNumberFormat="1" applyAlignment="1">
      <alignment/>
    </xf>
    <xf numFmtId="0" fontId="28" fillId="26" borderId="17" xfId="0" applyFont="1" applyFill="1" applyBorder="1" applyAlignment="1">
      <alignment/>
    </xf>
    <xf numFmtId="0" fontId="98" fillId="26" borderId="21" xfId="0" applyNumberFormat="1" applyFont="1" applyFill="1" applyBorder="1" applyAlignment="1">
      <alignment wrapText="1"/>
    </xf>
    <xf numFmtId="0" fontId="28" fillId="26" borderId="16" xfId="0" applyFont="1" applyFill="1" applyBorder="1" applyAlignment="1">
      <alignment/>
    </xf>
    <xf numFmtId="0" fontId="98" fillId="26" borderId="9" xfId="0" applyNumberFormat="1" applyFont="1" applyFill="1" applyBorder="1" applyAlignment="1">
      <alignment horizontal="left"/>
    </xf>
    <xf numFmtId="0" fontId="28" fillId="26" borderId="16" xfId="107" applyFont="1" applyFill="1" applyBorder="1" applyAlignment="1">
      <alignment vertical="center" wrapText="1"/>
      <protection/>
    </xf>
    <xf numFmtId="0" fontId="28" fillId="26" borderId="42" xfId="107" applyFont="1" applyFill="1" applyBorder="1" applyAlignment="1">
      <alignment vertical="center" wrapText="1"/>
      <protection/>
    </xf>
    <xf numFmtId="0" fontId="28" fillId="26" borderId="40" xfId="107" applyFont="1" applyFill="1" applyBorder="1" applyAlignment="1">
      <alignment vertical="center" wrapText="1"/>
      <protection/>
    </xf>
    <xf numFmtId="0" fontId="28" fillId="26" borderId="43" xfId="107" applyFont="1" applyFill="1" applyBorder="1" applyAlignment="1">
      <alignment vertical="center" wrapText="1"/>
      <protection/>
    </xf>
    <xf numFmtId="0" fontId="99" fillId="26" borderId="44" xfId="0" applyFont="1" applyFill="1" applyBorder="1" applyAlignment="1">
      <alignment horizontal="justify" vertical="center"/>
    </xf>
    <xf numFmtId="0" fontId="28" fillId="26" borderId="40" xfId="0" applyFont="1" applyFill="1" applyBorder="1" applyAlignment="1">
      <alignment/>
    </xf>
    <xf numFmtId="0" fontId="28" fillId="26" borderId="40" xfId="0" applyFont="1" applyFill="1" applyBorder="1" applyAlignment="1">
      <alignment horizontal="center"/>
    </xf>
    <xf numFmtId="0" fontId="28" fillId="26" borderId="40" xfId="0" applyFont="1" applyFill="1" applyBorder="1" applyAlignment="1">
      <alignment horizontal="center" vertical="center" wrapText="1"/>
    </xf>
    <xf numFmtId="9" fontId="28" fillId="26" borderId="40" xfId="121" applyFont="1" applyFill="1" applyBorder="1" applyAlignment="1">
      <alignment horizontal="center" vertical="center" wrapText="1"/>
    </xf>
    <xf numFmtId="9" fontId="100" fillId="26" borderId="43" xfId="0" applyNumberFormat="1" applyFont="1" applyFill="1" applyBorder="1" applyAlignment="1">
      <alignment horizontal="center" vertical="center" wrapText="1"/>
    </xf>
    <xf numFmtId="0" fontId="101" fillId="27" borderId="40" xfId="0" applyFont="1" applyFill="1" applyBorder="1" applyAlignment="1">
      <alignment horizontal="center" vertical="center" wrapText="1"/>
    </xf>
    <xf numFmtId="0" fontId="101" fillId="26" borderId="40" xfId="0" applyFont="1" applyFill="1" applyBorder="1" applyAlignment="1">
      <alignment horizontal="center" vertical="center" wrapText="1"/>
    </xf>
    <xf numFmtId="0" fontId="102" fillId="26" borderId="9" xfId="0" applyFont="1" applyFill="1" applyBorder="1" applyAlignment="1">
      <alignment horizontal="left" vertical="center" wrapText="1"/>
    </xf>
    <xf numFmtId="0" fontId="37" fillId="0" borderId="37" xfId="0" applyFont="1" applyFill="1" applyBorder="1" applyAlignment="1">
      <alignment horizontal="center" vertical="center"/>
    </xf>
    <xf numFmtId="0" fontId="37" fillId="0" borderId="39" xfId="0" applyFont="1" applyFill="1" applyBorder="1" applyAlignment="1">
      <alignment horizontal="center" vertical="center"/>
    </xf>
    <xf numFmtId="0" fontId="11" fillId="26" borderId="9" xfId="115" applyNumberFormat="1" applyFont="1" applyFill="1" applyBorder="1" applyAlignment="1">
      <alignment horizontal="left" vertical="center" wrapText="1"/>
      <protection/>
    </xf>
    <xf numFmtId="0" fontId="103" fillId="26" borderId="45" xfId="0" applyFont="1" applyFill="1" applyBorder="1" applyAlignment="1">
      <alignment horizontal="left" wrapText="1"/>
    </xf>
    <xf numFmtId="0" fontId="11" fillId="26" borderId="9" xfId="0" applyNumberFormat="1" applyFont="1" applyFill="1" applyBorder="1" applyAlignment="1">
      <alignment vertical="center"/>
    </xf>
    <xf numFmtId="0" fontId="11" fillId="26" borderId="9" xfId="0" applyNumberFormat="1" applyFont="1" applyFill="1" applyBorder="1" applyAlignment="1">
      <alignment vertical="center" wrapText="1"/>
    </xf>
    <xf numFmtId="1" fontId="11" fillId="26" borderId="9" xfId="115" applyNumberFormat="1" applyFont="1" applyFill="1" applyBorder="1" applyAlignment="1">
      <alignment horizontal="left" vertical="center" wrapText="1"/>
      <protection/>
    </xf>
    <xf numFmtId="0" fontId="11" fillId="26" borderId="9" xfId="0" applyNumberFormat="1" applyFont="1" applyFill="1" applyBorder="1" applyAlignment="1" quotePrefix="1">
      <alignment vertical="center"/>
    </xf>
    <xf numFmtId="0" fontId="103" fillId="26" borderId="9" xfId="0" applyFont="1" applyFill="1" applyBorder="1" applyAlignment="1">
      <alignment horizontal="left" wrapText="1"/>
    </xf>
    <xf numFmtId="0" fontId="9" fillId="26" borderId="9" xfId="0" applyFont="1" applyFill="1" applyBorder="1" applyAlignment="1">
      <alignment horizontal="left" wrapText="1"/>
    </xf>
    <xf numFmtId="0" fontId="9" fillId="26" borderId="9" xfId="0" applyFont="1" applyFill="1" applyBorder="1" applyAlignment="1">
      <alignment horizontal="justify" vertical="center"/>
    </xf>
    <xf numFmtId="0" fontId="9" fillId="26" borderId="9" xfId="0" applyFont="1" applyFill="1" applyBorder="1" applyAlignment="1">
      <alignment horizontal="left" vertical="center" wrapText="1"/>
    </xf>
    <xf numFmtId="0" fontId="9" fillId="26" borderId="9" xfId="0" applyFont="1" applyFill="1" applyBorder="1" applyAlignment="1">
      <alignment/>
    </xf>
    <xf numFmtId="0" fontId="37" fillId="0" borderId="18" xfId="0" applyFont="1" applyFill="1" applyBorder="1" applyAlignment="1">
      <alignment horizontal="center" vertical="center" wrapText="1"/>
    </xf>
    <xf numFmtId="0" fontId="11" fillId="26" borderId="36" xfId="0" applyNumberFormat="1" applyFont="1" applyFill="1" applyBorder="1" applyAlignment="1">
      <alignment vertical="center"/>
    </xf>
    <xf numFmtId="0" fontId="11" fillId="26" borderId="36" xfId="115" applyNumberFormat="1" applyFont="1" applyFill="1" applyBorder="1" applyAlignment="1">
      <alignment horizontal="left" vertical="center" wrapText="1"/>
      <protection/>
    </xf>
    <xf numFmtId="3" fontId="28" fillId="26" borderId="18" xfId="107" applyNumberFormat="1" applyFont="1" applyFill="1" applyBorder="1" applyAlignment="1">
      <alignment vertical="center" wrapText="1"/>
      <protection/>
    </xf>
    <xf numFmtId="0" fontId="28" fillId="26" borderId="18" xfId="107" applyFont="1" applyFill="1" applyBorder="1" applyAlignment="1">
      <alignment vertical="center" wrapText="1"/>
      <protection/>
    </xf>
    <xf numFmtId="0" fontId="9" fillId="26" borderId="36" xfId="0" applyFont="1" applyFill="1" applyBorder="1" applyAlignment="1">
      <alignment horizontal="left" wrapText="1"/>
    </xf>
    <xf numFmtId="0" fontId="28" fillId="0" borderId="46" xfId="0" applyFont="1" applyFill="1" applyBorder="1" applyAlignment="1">
      <alignment/>
    </xf>
    <xf numFmtId="0" fontId="28" fillId="0" borderId="47" xfId="0" applyFont="1" applyFill="1" applyBorder="1" applyAlignment="1">
      <alignment/>
    </xf>
    <xf numFmtId="0" fontId="28" fillId="0" borderId="47" xfId="0" applyFont="1" applyFill="1" applyBorder="1" applyAlignment="1">
      <alignment horizontal="center"/>
    </xf>
    <xf numFmtId="0" fontId="28" fillId="0" borderId="44" xfId="0" applyFont="1" applyFill="1" applyBorder="1" applyAlignment="1">
      <alignment horizontal="center"/>
    </xf>
    <xf numFmtId="0" fontId="37" fillId="0" borderId="16" xfId="0" applyFont="1" applyFill="1" applyBorder="1" applyAlignment="1">
      <alignment/>
    </xf>
    <xf numFmtId="0" fontId="37" fillId="0" borderId="15" xfId="0"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horizontal="center"/>
    </xf>
    <xf numFmtId="0" fontId="37" fillId="0" borderId="0" xfId="0" applyFont="1" applyFill="1" applyBorder="1" applyAlignment="1">
      <alignment horizontal="center"/>
    </xf>
    <xf numFmtId="0" fontId="28" fillId="0" borderId="48" xfId="0" applyFont="1" applyFill="1" applyBorder="1" applyAlignment="1">
      <alignment horizontal="center"/>
    </xf>
    <xf numFmtId="49" fontId="100" fillId="0" borderId="38" xfId="0" applyNumberFormat="1" applyFont="1" applyFill="1" applyBorder="1" applyAlignment="1">
      <alignment horizontal="center" vertical="center"/>
    </xf>
    <xf numFmtId="49" fontId="100" fillId="0" borderId="49" xfId="0" applyNumberFormat="1" applyFont="1" applyFill="1" applyBorder="1" applyAlignment="1">
      <alignment horizontal="center" vertical="center"/>
    </xf>
    <xf numFmtId="0" fontId="37" fillId="0" borderId="18" xfId="0" applyFont="1" applyFill="1" applyBorder="1" applyAlignment="1">
      <alignment horizontal="center" vertical="center"/>
    </xf>
    <xf numFmtId="3" fontId="28" fillId="29" borderId="49" xfId="0" applyNumberFormat="1" applyFont="1" applyFill="1" applyBorder="1" applyAlignment="1">
      <alignment horizontal="center"/>
    </xf>
    <xf numFmtId="3" fontId="37" fillId="29" borderId="41" xfId="0" applyNumberFormat="1" applyFont="1" applyFill="1" applyBorder="1" applyAlignment="1">
      <alignment horizontal="center" vertical="top" wrapText="1"/>
    </xf>
    <xf numFmtId="3" fontId="28" fillId="29" borderId="50" xfId="0" applyNumberFormat="1" applyFont="1" applyFill="1" applyBorder="1" applyAlignment="1">
      <alignment horizontal="center"/>
    </xf>
    <xf numFmtId="3" fontId="28" fillId="0" borderId="18" xfId="0" applyNumberFormat="1" applyFont="1" applyFill="1" applyBorder="1" applyAlignment="1">
      <alignment horizontal="center"/>
    </xf>
    <xf numFmtId="3" fontId="28" fillId="27" borderId="9" xfId="0" applyNumberFormat="1" applyFont="1" applyFill="1" applyBorder="1" applyAlignment="1">
      <alignment horizontal="center"/>
    </xf>
    <xf numFmtId="3" fontId="28" fillId="29" borderId="51" xfId="0" applyNumberFormat="1" applyFont="1" applyFill="1" applyBorder="1" applyAlignment="1">
      <alignment horizontal="center"/>
    </xf>
    <xf numFmtId="177" fontId="104" fillId="29" borderId="33" xfId="0" applyNumberFormat="1" applyFont="1" applyFill="1" applyBorder="1" applyAlignment="1">
      <alignment horizontal="center"/>
    </xf>
    <xf numFmtId="3" fontId="104" fillId="29" borderId="33" xfId="0" applyNumberFormat="1" applyFont="1" applyFill="1" applyBorder="1" applyAlignment="1">
      <alignment horizontal="center"/>
    </xf>
    <xf numFmtId="0" fontId="57" fillId="0" borderId="52" xfId="0" applyFont="1" applyFill="1" applyBorder="1" applyAlignment="1">
      <alignment horizontal="center"/>
    </xf>
    <xf numFmtId="0" fontId="57" fillId="0" borderId="47" xfId="0" applyFont="1" applyFill="1" applyBorder="1" applyAlignment="1">
      <alignment horizontal="center"/>
    </xf>
    <xf numFmtId="0" fontId="28" fillId="0" borderId="53" xfId="0" applyFont="1" applyFill="1" applyBorder="1" applyAlignment="1">
      <alignment horizontal="center"/>
    </xf>
    <xf numFmtId="0" fontId="28" fillId="0" borderId="54" xfId="0" applyFont="1" applyFill="1" applyBorder="1" applyAlignment="1">
      <alignment horizontal="center"/>
    </xf>
    <xf numFmtId="0" fontId="37" fillId="0" borderId="16" xfId="0" applyFont="1" applyFill="1" applyBorder="1" applyAlignment="1">
      <alignment horizontal="center"/>
    </xf>
    <xf numFmtId="0" fontId="28" fillId="26" borderId="9" xfId="0" applyFont="1" applyFill="1" applyBorder="1" applyAlignment="1">
      <alignment horizontal="center"/>
    </xf>
    <xf numFmtId="0" fontId="28" fillId="0" borderId="0" xfId="0" applyFont="1" applyFill="1" applyBorder="1" applyAlignment="1">
      <alignment/>
    </xf>
    <xf numFmtId="0" fontId="28" fillId="0" borderId="55" xfId="0" applyFont="1" applyFill="1" applyBorder="1" applyAlignment="1">
      <alignment/>
    </xf>
    <xf numFmtId="0" fontId="37" fillId="0" borderId="9" xfId="0" applyFont="1" applyFill="1" applyBorder="1" applyAlignment="1">
      <alignment horizontal="center"/>
    </xf>
    <xf numFmtId="49" fontId="28" fillId="26" borderId="35" xfId="0" applyNumberFormat="1" applyFont="1" applyFill="1" applyBorder="1" applyAlignment="1">
      <alignment horizontal="center"/>
    </xf>
    <xf numFmtId="0" fontId="28" fillId="0" borderId="13" xfId="0" applyFont="1" applyFill="1" applyBorder="1" applyAlignment="1">
      <alignment/>
    </xf>
    <xf numFmtId="0" fontId="28" fillId="0" borderId="56" xfId="0" applyFont="1" applyFill="1" applyBorder="1" applyAlignment="1">
      <alignment/>
    </xf>
    <xf numFmtId="49" fontId="28" fillId="26" borderId="35" xfId="0" applyNumberFormat="1" applyFont="1" applyFill="1" applyBorder="1" applyAlignment="1" quotePrefix="1">
      <alignment horizontal="center"/>
    </xf>
    <xf numFmtId="0" fontId="28" fillId="0" borderId="16" xfId="0" applyFont="1" applyBorder="1" applyAlignment="1">
      <alignment horizontal="center"/>
    </xf>
    <xf numFmtId="0" fontId="28" fillId="0" borderId="34" xfId="0" applyFont="1" applyBorder="1" applyAlignment="1">
      <alignment horizontal="left"/>
    </xf>
    <xf numFmtId="3" fontId="28" fillId="29" borderId="35" xfId="0" applyNumberFormat="1" applyFont="1" applyFill="1" applyBorder="1" applyAlignment="1">
      <alignment horizontal="center"/>
    </xf>
    <xf numFmtId="0" fontId="105" fillId="29" borderId="16" xfId="0" applyFont="1" applyFill="1" applyBorder="1" applyAlignment="1">
      <alignment horizontal="center"/>
    </xf>
    <xf numFmtId="0" fontId="105" fillId="29" borderId="34" xfId="0" applyFont="1" applyFill="1" applyBorder="1" applyAlignment="1">
      <alignment horizontal="center"/>
    </xf>
    <xf numFmtId="3" fontId="105" fillId="29" borderId="9" xfId="0" applyNumberFormat="1" applyFont="1" applyFill="1" applyBorder="1" applyAlignment="1">
      <alignment horizontal="center"/>
    </xf>
    <xf numFmtId="3" fontId="100" fillId="29" borderId="35" xfId="0" applyNumberFormat="1" applyFont="1" applyFill="1" applyBorder="1" applyAlignment="1">
      <alignment horizontal="center"/>
    </xf>
    <xf numFmtId="177" fontId="28" fillId="26" borderId="9" xfId="0" applyNumberFormat="1" applyFont="1" applyFill="1" applyBorder="1" applyAlignment="1">
      <alignment horizontal="center"/>
    </xf>
    <xf numFmtId="177" fontId="28" fillId="29" borderId="35" xfId="0" applyNumberFormat="1" applyFont="1" applyFill="1" applyBorder="1" applyAlignment="1">
      <alignment horizontal="center"/>
    </xf>
    <xf numFmtId="0" fontId="38" fillId="29" borderId="16" xfId="0" applyFont="1" applyFill="1" applyBorder="1" applyAlignment="1">
      <alignment horizontal="center"/>
    </xf>
    <xf numFmtId="0" fontId="38" fillId="29" borderId="34" xfId="0" applyFont="1" applyFill="1" applyBorder="1" applyAlignment="1">
      <alignment horizontal="center" wrapText="1"/>
    </xf>
    <xf numFmtId="3" fontId="38" fillId="29" borderId="9" xfId="0" applyNumberFormat="1" applyFont="1" applyFill="1" applyBorder="1" applyAlignment="1">
      <alignment horizontal="center"/>
    </xf>
    <xf numFmtId="3" fontId="37" fillId="29" borderId="35" xfId="0" applyNumberFormat="1" applyFont="1" applyFill="1" applyBorder="1" applyAlignment="1">
      <alignment horizontal="center"/>
    </xf>
    <xf numFmtId="3" fontId="38" fillId="26" borderId="9" xfId="0" applyNumberFormat="1" applyFont="1" applyFill="1" applyBorder="1" applyAlignment="1">
      <alignment horizontal="center"/>
    </xf>
    <xf numFmtId="3" fontId="37" fillId="26" borderId="9" xfId="0" applyNumberFormat="1" applyFont="1" applyFill="1" applyBorder="1" applyAlignment="1">
      <alignment horizontal="center"/>
    </xf>
    <xf numFmtId="177" fontId="37" fillId="26" borderId="9" xfId="0" applyNumberFormat="1" applyFont="1" applyFill="1" applyBorder="1" applyAlignment="1">
      <alignment horizontal="center"/>
    </xf>
    <xf numFmtId="177" fontId="38" fillId="26" borderId="9" xfId="0" applyNumberFormat="1" applyFont="1" applyFill="1" applyBorder="1" applyAlignment="1">
      <alignment horizontal="center"/>
    </xf>
    <xf numFmtId="177" fontId="37" fillId="29" borderId="35" xfId="0" applyNumberFormat="1" applyFont="1" applyFill="1" applyBorder="1" applyAlignment="1">
      <alignment horizontal="center"/>
    </xf>
    <xf numFmtId="0" fontId="100" fillId="30" borderId="34" xfId="0" applyFont="1" applyFill="1" applyBorder="1" applyAlignment="1">
      <alignment horizontal="center"/>
    </xf>
    <xf numFmtId="3" fontId="105" fillId="30" borderId="9" xfId="0" applyNumberFormat="1" applyFont="1" applyFill="1" applyBorder="1" applyAlignment="1">
      <alignment horizontal="center"/>
    </xf>
    <xf numFmtId="3" fontId="100" fillId="30" borderId="35" xfId="0" applyNumberFormat="1" applyFont="1" applyFill="1" applyBorder="1" applyAlignment="1">
      <alignment horizontal="center"/>
    </xf>
    <xf numFmtId="177" fontId="37" fillId="0" borderId="9" xfId="0" applyNumberFormat="1" applyFont="1" applyBorder="1" applyAlignment="1">
      <alignment horizontal="center"/>
    </xf>
    <xf numFmtId="177" fontId="37" fillId="27" borderId="9" xfId="0" applyNumberFormat="1" applyFont="1" applyFill="1" applyBorder="1" applyAlignment="1">
      <alignment horizontal="center"/>
    </xf>
    <xf numFmtId="177" fontId="37" fillId="0" borderId="35" xfId="0" applyNumberFormat="1" applyFont="1" applyBorder="1" applyAlignment="1">
      <alignment horizontal="center"/>
    </xf>
    <xf numFmtId="177" fontId="105" fillId="31" borderId="40" xfId="0" applyNumberFormat="1" applyFont="1" applyFill="1" applyBorder="1" applyAlignment="1">
      <alignment horizontal="center"/>
    </xf>
    <xf numFmtId="3" fontId="105" fillId="31" borderId="40" xfId="0" applyNumberFormat="1" applyFont="1" applyFill="1" applyBorder="1" applyAlignment="1">
      <alignment horizontal="center"/>
    </xf>
    <xf numFmtId="3" fontId="100" fillId="31" borderId="43" xfId="0" applyNumberFormat="1" applyFont="1" applyFill="1" applyBorder="1" applyAlignment="1">
      <alignment horizontal="center"/>
    </xf>
    <xf numFmtId="0" fontId="56" fillId="26" borderId="57" xfId="0" applyFont="1" applyFill="1" applyBorder="1" applyAlignment="1">
      <alignment horizontal="center" vertical="center" wrapText="1"/>
    </xf>
    <xf numFmtId="0" fontId="54" fillId="26" borderId="36" xfId="0" applyFont="1" applyFill="1" applyBorder="1" applyAlignment="1">
      <alignment horizontal="center" vertical="center" wrapText="1"/>
    </xf>
    <xf numFmtId="3" fontId="54" fillId="26" borderId="36" xfId="0" applyNumberFormat="1" applyFont="1" applyFill="1" applyBorder="1" applyAlignment="1">
      <alignment horizontal="center" vertical="center"/>
    </xf>
    <xf numFmtId="3" fontId="54" fillId="29" borderId="36" xfId="0" applyNumberFormat="1" applyFont="1" applyFill="1" applyBorder="1" applyAlignment="1">
      <alignment horizontal="center" vertical="center"/>
    </xf>
    <xf numFmtId="9" fontId="54" fillId="26" borderId="58" xfId="0" applyNumberFormat="1" applyFont="1" applyFill="1" applyBorder="1" applyAlignment="1">
      <alignment horizontal="left" vertical="center" wrapText="1"/>
    </xf>
    <xf numFmtId="0" fontId="56" fillId="26" borderId="16" xfId="0" applyFont="1" applyFill="1" applyBorder="1" applyAlignment="1">
      <alignment horizontal="center" vertical="center" wrapText="1"/>
    </xf>
    <xf numFmtId="0" fontId="54" fillId="26" borderId="9" xfId="0" applyFont="1" applyFill="1" applyBorder="1" applyAlignment="1">
      <alignment horizontal="center" vertical="center" wrapText="1"/>
    </xf>
    <xf numFmtId="3" fontId="54" fillId="26" borderId="9" xfId="0" applyNumberFormat="1" applyFont="1" applyFill="1" applyBorder="1" applyAlignment="1">
      <alignment horizontal="center" vertical="center"/>
    </xf>
    <xf numFmtId="3" fontId="54" fillId="29" borderId="9" xfId="0" applyNumberFormat="1" applyFont="1" applyFill="1" applyBorder="1" applyAlignment="1">
      <alignment horizontal="center" vertical="center"/>
    </xf>
    <xf numFmtId="9" fontId="54" fillId="26" borderId="45" xfId="0" applyNumberFormat="1" applyFont="1" applyFill="1" applyBorder="1" applyAlignment="1">
      <alignment horizontal="left" vertical="center" wrapText="1"/>
    </xf>
    <xf numFmtId="4" fontId="54" fillId="29" borderId="9" xfId="0" applyNumberFormat="1" applyFont="1" applyFill="1" applyBorder="1" applyAlignment="1">
      <alignment horizontal="center" vertical="center"/>
    </xf>
    <xf numFmtId="4" fontId="54" fillId="29" borderId="36" xfId="0" applyNumberFormat="1" applyFont="1" applyFill="1" applyBorder="1" applyAlignment="1">
      <alignment horizontal="center" vertical="center"/>
    </xf>
    <xf numFmtId="0" fontId="54" fillId="26" borderId="45" xfId="0" applyFont="1" applyFill="1" applyBorder="1" applyAlignment="1">
      <alignment horizontal="justify" vertical="center"/>
    </xf>
    <xf numFmtId="0" fontId="54" fillId="26" borderId="9" xfId="0" applyFont="1" applyFill="1" applyBorder="1" applyAlignment="1">
      <alignment horizontal="center" vertical="center"/>
    </xf>
    <xf numFmtId="192" fontId="54" fillId="29" borderId="9" xfId="0" applyNumberFormat="1" applyFont="1" applyFill="1" applyBorder="1" applyAlignment="1">
      <alignment horizontal="center" vertical="center"/>
    </xf>
    <xf numFmtId="3" fontId="49" fillId="26" borderId="9" xfId="0" applyNumberFormat="1" applyFont="1" applyFill="1" applyBorder="1" applyAlignment="1">
      <alignment horizontal="center" vertical="center"/>
    </xf>
    <xf numFmtId="3" fontId="54" fillId="26" borderId="45" xfId="0" applyNumberFormat="1" applyFont="1" applyFill="1" applyBorder="1" applyAlignment="1">
      <alignment horizontal="left" vertical="center" wrapText="1"/>
    </xf>
    <xf numFmtId="0" fontId="54" fillId="26" borderId="16" xfId="114" applyNumberFormat="1" applyFont="1" applyFill="1" applyBorder="1" applyAlignment="1">
      <alignment horizontal="left" vertical="center" wrapText="1"/>
      <protection/>
    </xf>
    <xf numFmtId="0" fontId="103" fillId="26" borderId="16" xfId="114" applyNumberFormat="1" applyFont="1" applyFill="1" applyBorder="1" applyAlignment="1">
      <alignment horizontal="left" vertical="center" wrapText="1"/>
      <protection/>
    </xf>
    <xf numFmtId="3" fontId="106" fillId="26" borderId="9" xfId="0" applyNumberFormat="1" applyFont="1" applyFill="1" applyBorder="1" applyAlignment="1">
      <alignment horizontal="center" vertical="center"/>
    </xf>
    <xf numFmtId="0" fontId="54" fillId="26" borderId="45" xfId="0" applyFont="1" applyFill="1" applyBorder="1" applyAlignment="1">
      <alignment horizontal="left" wrapText="1"/>
    </xf>
    <xf numFmtId="0" fontId="54" fillId="26" borderId="16" xfId="115" applyNumberFormat="1" applyFont="1" applyFill="1" applyBorder="1" applyAlignment="1">
      <alignment horizontal="left" vertical="center" wrapText="1"/>
      <protection/>
    </xf>
    <xf numFmtId="0" fontId="54" fillId="26" borderId="45" xfId="0" applyNumberFormat="1" applyFont="1" applyFill="1" applyBorder="1" applyAlignment="1">
      <alignment wrapText="1"/>
    </xf>
    <xf numFmtId="0" fontId="54" fillId="26" borderId="42" xfId="115" applyNumberFormat="1" applyFont="1" applyFill="1" applyBorder="1" applyAlignment="1">
      <alignment horizontal="left" vertical="center" wrapText="1"/>
      <protection/>
    </xf>
    <xf numFmtId="0" fontId="54" fillId="26" borderId="40" xfId="0" applyFont="1" applyFill="1" applyBorder="1" applyAlignment="1">
      <alignment horizontal="center" vertical="center"/>
    </xf>
    <xf numFmtId="3" fontId="106" fillId="26" borderId="40" xfId="0" applyNumberFormat="1" applyFont="1" applyFill="1" applyBorder="1" applyAlignment="1">
      <alignment horizontal="center" vertical="center"/>
    </xf>
    <xf numFmtId="3" fontId="54" fillId="26" borderId="40" xfId="0" applyNumberFormat="1" applyFont="1" applyFill="1" applyBorder="1" applyAlignment="1">
      <alignment horizontal="center" vertical="center"/>
    </xf>
    <xf numFmtId="3" fontId="54" fillId="29" borderId="40" xfId="0" applyNumberFormat="1" applyFont="1" applyFill="1" applyBorder="1" applyAlignment="1">
      <alignment horizontal="center" vertical="center"/>
    </xf>
    <xf numFmtId="4" fontId="54" fillId="29" borderId="40" xfId="0" applyNumberFormat="1" applyFont="1" applyFill="1" applyBorder="1" applyAlignment="1">
      <alignment horizontal="center" vertical="center"/>
    </xf>
    <xf numFmtId="0" fontId="54" fillId="26" borderId="59" xfId="0" applyFont="1" applyFill="1" applyBorder="1" applyAlignment="1">
      <alignment horizontal="left" wrapText="1"/>
    </xf>
    <xf numFmtId="0" fontId="107" fillId="0" borderId="60" xfId="0" applyFont="1" applyBorder="1" applyAlignment="1">
      <alignment horizontal="center"/>
    </xf>
    <xf numFmtId="0" fontId="107" fillId="0" borderId="61" xfId="0" applyFont="1" applyBorder="1" applyAlignment="1">
      <alignment horizontal="center"/>
    </xf>
    <xf numFmtId="0" fontId="107" fillId="0" borderId="19" xfId="0" applyFont="1" applyBorder="1" applyAlignment="1">
      <alignment horizontal="center"/>
    </xf>
    <xf numFmtId="0" fontId="107" fillId="27" borderId="19" xfId="0" applyFont="1" applyFill="1" applyBorder="1" applyAlignment="1">
      <alignment horizontal="center"/>
    </xf>
    <xf numFmtId="0" fontId="56" fillId="0" borderId="9" xfId="0" applyFont="1" applyFill="1" applyBorder="1" applyAlignment="1">
      <alignment horizontal="center" vertical="center" wrapText="1"/>
    </xf>
    <xf numFmtId="0" fontId="102" fillId="0" borderId="62" xfId="0" applyFont="1" applyFill="1" applyBorder="1" applyAlignment="1">
      <alignment horizontal="center" vertical="center" wrapText="1"/>
    </xf>
    <xf numFmtId="0" fontId="102" fillId="0" borderId="13" xfId="0" applyFont="1" applyFill="1" applyBorder="1" applyAlignment="1">
      <alignment horizontal="center" vertical="center" wrapText="1"/>
    </xf>
    <xf numFmtId="0" fontId="102" fillId="0" borderId="56"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02" fillId="0" borderId="9" xfId="0" applyFont="1" applyBorder="1" applyAlignment="1">
      <alignment horizontal="center" vertical="center" wrapText="1"/>
    </xf>
    <xf numFmtId="0" fontId="108" fillId="0" borderId="16" xfId="0" applyFont="1" applyBorder="1" applyAlignment="1">
      <alignment horizontal="center" vertical="center" wrapText="1"/>
    </xf>
    <xf numFmtId="0" fontId="108" fillId="0" borderId="63" xfId="0" applyFont="1" applyBorder="1" applyAlignment="1">
      <alignment horizontal="center" vertical="center" wrapText="1"/>
    </xf>
    <xf numFmtId="0" fontId="108" fillId="0" borderId="37" xfId="0" applyFont="1" applyBorder="1" applyAlignment="1">
      <alignment horizontal="center" vertical="center" wrapText="1"/>
    </xf>
    <xf numFmtId="0" fontId="102" fillId="0" borderId="16" xfId="0" applyFont="1" applyBorder="1" applyAlignment="1">
      <alignment horizontal="center" vertical="center" wrapText="1"/>
    </xf>
    <xf numFmtId="0" fontId="107" fillId="0" borderId="18" xfId="0" applyFont="1" applyBorder="1" applyAlignment="1">
      <alignment horizontal="center" vertical="center" wrapText="1"/>
    </xf>
    <xf numFmtId="0" fontId="56" fillId="26" borderId="64" xfId="0" applyFont="1" applyFill="1" applyBorder="1" applyAlignment="1">
      <alignment horizontal="left" vertical="center" wrapText="1"/>
    </xf>
    <xf numFmtId="0" fontId="102" fillId="0" borderId="16" xfId="0" applyFont="1" applyFill="1" applyBorder="1" applyAlignment="1">
      <alignment horizontal="center" vertical="center" wrapText="1"/>
    </xf>
    <xf numFmtId="0" fontId="107" fillId="26" borderId="64" xfId="0" applyFont="1" applyFill="1" applyBorder="1" applyAlignment="1">
      <alignment horizontal="left" vertical="center" wrapText="1"/>
    </xf>
    <xf numFmtId="0" fontId="54" fillId="0" borderId="9" xfId="0" applyFont="1" applyBorder="1" applyAlignment="1">
      <alignment horizontal="center"/>
    </xf>
    <xf numFmtId="0" fontId="58" fillId="0" borderId="9" xfId="0" applyFont="1" applyBorder="1" applyAlignment="1">
      <alignment vertical="center" wrapText="1"/>
    </xf>
    <xf numFmtId="0" fontId="107" fillId="0" borderId="65" xfId="0" applyFont="1" applyFill="1" applyBorder="1" applyAlignment="1">
      <alignment horizontal="left" vertical="center" wrapText="1"/>
    </xf>
    <xf numFmtId="0" fontId="56" fillId="26" borderId="9" xfId="0" applyFont="1" applyFill="1" applyBorder="1" applyAlignment="1">
      <alignment horizontal="left" vertical="center" wrapText="1"/>
    </xf>
    <xf numFmtId="0" fontId="102" fillId="0" borderId="9" xfId="0" applyFont="1" applyFill="1" applyBorder="1" applyAlignment="1">
      <alignment vertical="center" wrapText="1"/>
    </xf>
    <xf numFmtId="9" fontId="54" fillId="0" borderId="9" xfId="121" applyFont="1" applyFill="1" applyBorder="1" applyAlignment="1">
      <alignment horizontal="center" vertical="center" wrapText="1"/>
    </xf>
    <xf numFmtId="9" fontId="56" fillId="26" borderId="66" xfId="0" applyNumberFormat="1" applyFont="1" applyFill="1" applyBorder="1" applyAlignment="1">
      <alignment horizontal="left" vertical="center" wrapText="1"/>
    </xf>
    <xf numFmtId="0" fontId="56" fillId="26" borderId="34" xfId="0" applyFont="1" applyFill="1" applyBorder="1" applyAlignment="1">
      <alignment horizontal="left" vertical="center" wrapText="1"/>
    </xf>
    <xf numFmtId="0" fontId="56" fillId="26" borderId="9" xfId="0" applyFont="1" applyFill="1" applyBorder="1" applyAlignment="1">
      <alignment vertical="center" wrapText="1"/>
    </xf>
    <xf numFmtId="3" fontId="56" fillId="26" borderId="67" xfId="0" applyNumberFormat="1" applyFont="1" applyFill="1" applyBorder="1" applyAlignment="1">
      <alignment vertical="center"/>
    </xf>
    <xf numFmtId="3" fontId="102" fillId="26" borderId="9" xfId="0" applyNumberFormat="1" applyFont="1" applyFill="1" applyBorder="1" applyAlignment="1">
      <alignment vertical="center" wrapText="1"/>
    </xf>
    <xf numFmtId="9" fontId="54" fillId="29" borderId="9" xfId="121" applyFont="1" applyFill="1" applyBorder="1" applyAlignment="1">
      <alignment horizontal="center" vertical="center" wrapText="1"/>
    </xf>
    <xf numFmtId="9" fontId="54" fillId="26" borderId="66" xfId="0" applyNumberFormat="1" applyFont="1" applyFill="1" applyBorder="1" applyAlignment="1">
      <alignment horizontal="left" vertical="center" wrapText="1"/>
    </xf>
    <xf numFmtId="0" fontId="102" fillId="26" borderId="9" xfId="0" applyFont="1" applyFill="1" applyBorder="1" applyAlignment="1">
      <alignment vertical="center"/>
    </xf>
    <xf numFmtId="3" fontId="102" fillId="26" borderId="67" xfId="0" applyNumberFormat="1" applyFont="1" applyFill="1" applyBorder="1" applyAlignment="1">
      <alignment vertical="center" wrapText="1"/>
    </xf>
    <xf numFmtId="3" fontId="102" fillId="26" borderId="9" xfId="0" applyNumberFormat="1" applyFont="1" applyFill="1" applyBorder="1" applyAlignment="1">
      <alignment vertical="center"/>
    </xf>
    <xf numFmtId="9" fontId="54" fillId="26" borderId="35" xfId="0" applyNumberFormat="1" applyFont="1" applyFill="1" applyBorder="1" applyAlignment="1">
      <alignment horizontal="left" vertical="center" wrapText="1"/>
    </xf>
    <xf numFmtId="0" fontId="56" fillId="26" borderId="38" xfId="0" applyFont="1" applyFill="1" applyBorder="1" applyAlignment="1">
      <alignment horizontal="left" vertical="center" wrapText="1"/>
    </xf>
    <xf numFmtId="3" fontId="56" fillId="26" borderId="9" xfId="0" applyNumberFormat="1" applyFont="1" applyFill="1" applyBorder="1" applyAlignment="1">
      <alignment horizontal="center" vertical="center"/>
    </xf>
    <xf numFmtId="3" fontId="56" fillId="26" borderId="9" xfId="0" applyNumberFormat="1" applyFont="1" applyFill="1" applyBorder="1" applyAlignment="1">
      <alignment vertical="center" wrapText="1"/>
    </xf>
    <xf numFmtId="0" fontId="54" fillId="26" borderId="66" xfId="0" applyFont="1" applyFill="1" applyBorder="1" applyAlignment="1">
      <alignment horizontal="justify" vertical="center"/>
    </xf>
    <xf numFmtId="0" fontId="102" fillId="26" borderId="38" xfId="0" applyFont="1" applyFill="1" applyBorder="1" applyAlignment="1">
      <alignment horizontal="center" vertical="center" wrapText="1"/>
    </xf>
    <xf numFmtId="0" fontId="103" fillId="0" borderId="9" xfId="0" applyFont="1" applyFill="1" applyBorder="1" applyAlignment="1">
      <alignment vertical="center"/>
    </xf>
    <xf numFmtId="0" fontId="103" fillId="0" borderId="38" xfId="0" applyFont="1" applyFill="1" applyBorder="1" applyAlignment="1">
      <alignment vertical="center"/>
    </xf>
    <xf numFmtId="0" fontId="102" fillId="0" borderId="38" xfId="0" applyFont="1" applyFill="1" applyBorder="1" applyAlignment="1">
      <alignment vertical="center"/>
    </xf>
    <xf numFmtId="0" fontId="56" fillId="0" borderId="38" xfId="0" applyFont="1" applyFill="1" applyBorder="1" applyAlignment="1">
      <alignment vertical="center" wrapText="1"/>
    </xf>
    <xf numFmtId="0" fontId="56" fillId="0" borderId="9" xfId="0" applyFont="1" applyFill="1" applyBorder="1" applyAlignment="1">
      <alignment vertical="center" wrapText="1"/>
    </xf>
    <xf numFmtId="0" fontId="54" fillId="0" borderId="9" xfId="0" applyFont="1" applyFill="1" applyBorder="1" applyAlignment="1">
      <alignment horizontal="center" vertical="center" wrapText="1"/>
    </xf>
    <xf numFmtId="0" fontId="59" fillId="0" borderId="16" xfId="0" applyFont="1" applyBorder="1" applyAlignment="1">
      <alignment horizontal="center" vertical="center" wrapText="1"/>
    </xf>
    <xf numFmtId="0" fontId="56" fillId="26" borderId="9" xfId="0" applyFont="1" applyFill="1" applyBorder="1" applyAlignment="1">
      <alignment horizontal="center" vertical="center" wrapText="1"/>
    </xf>
    <xf numFmtId="9" fontId="107" fillId="26" borderId="35" xfId="0" applyNumberFormat="1" applyFont="1" applyFill="1" applyBorder="1" applyAlignment="1">
      <alignment horizontal="left" vertical="center" wrapText="1"/>
    </xf>
    <xf numFmtId="0" fontId="56" fillId="27" borderId="9" xfId="0" applyFont="1" applyFill="1" applyBorder="1" applyAlignment="1">
      <alignment horizontal="center" vertical="center" wrapText="1"/>
    </xf>
    <xf numFmtId="3" fontId="54" fillId="26" borderId="35" xfId="0" applyNumberFormat="1" applyFont="1" applyFill="1" applyBorder="1" applyAlignment="1">
      <alignment horizontal="left" vertical="center" wrapText="1"/>
    </xf>
    <xf numFmtId="0" fontId="54" fillId="26" borderId="35" xfId="0" applyFont="1" applyFill="1" applyBorder="1" applyAlignment="1">
      <alignment horizontal="center" wrapText="1"/>
    </xf>
    <xf numFmtId="0" fontId="54" fillId="26" borderId="35" xfId="0" applyFont="1" applyFill="1" applyBorder="1" applyAlignment="1">
      <alignment horizontal="justify" vertical="center"/>
    </xf>
    <xf numFmtId="49" fontId="2" fillId="27" borderId="0" xfId="0" applyNumberFormat="1" applyFont="1" applyFill="1" applyBorder="1" applyAlignment="1">
      <alignment horizontal="center" vertical="center"/>
    </xf>
    <xf numFmtId="0" fontId="54" fillId="27" borderId="0" xfId="115" applyNumberFormat="1" applyFont="1" applyFill="1" applyBorder="1" applyAlignment="1">
      <alignment horizontal="left" vertical="center" wrapText="1"/>
      <protection/>
    </xf>
    <xf numFmtId="0" fontId="54" fillId="27" borderId="0" xfId="0" applyFont="1" applyFill="1" applyBorder="1" applyAlignment="1">
      <alignment horizontal="center" vertical="center"/>
    </xf>
    <xf numFmtId="3" fontId="106" fillId="27" borderId="0" xfId="0" applyNumberFormat="1" applyFont="1" applyFill="1" applyBorder="1" applyAlignment="1">
      <alignment horizontal="center" vertical="center"/>
    </xf>
    <xf numFmtId="3" fontId="54" fillId="27" borderId="0" xfId="0" applyNumberFormat="1" applyFont="1" applyFill="1" applyBorder="1" applyAlignment="1">
      <alignment horizontal="center" vertical="center"/>
    </xf>
    <xf numFmtId="4" fontId="54" fillId="27" borderId="0" xfId="0" applyNumberFormat="1" applyFont="1" applyFill="1" applyBorder="1" applyAlignment="1">
      <alignment horizontal="center" vertical="center"/>
    </xf>
    <xf numFmtId="0" fontId="54" fillId="27" borderId="0" xfId="0" applyFont="1" applyFill="1" applyBorder="1" applyAlignment="1">
      <alignment horizontal="left" wrapText="1"/>
    </xf>
    <xf numFmtId="49" fontId="2" fillId="27" borderId="63" xfId="0" applyNumberFormat="1" applyFont="1" applyFill="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27" borderId="63" xfId="0" applyFont="1" applyFill="1" applyBorder="1" applyAlignment="1">
      <alignment horizontal="center" vertical="center"/>
    </xf>
    <xf numFmtId="49" fontId="2" fillId="27" borderId="68" xfId="0" applyNumberFormat="1" applyFont="1" applyFill="1" applyBorder="1" applyAlignment="1">
      <alignment horizontal="center" vertical="center"/>
    </xf>
    <xf numFmtId="49" fontId="2" fillId="27" borderId="69" xfId="0" applyNumberFormat="1" applyFont="1" applyFill="1" applyBorder="1" applyAlignment="1">
      <alignment horizontal="center" vertical="center"/>
    </xf>
    <xf numFmtId="3" fontId="54" fillId="29" borderId="70" xfId="0" applyNumberFormat="1" applyFont="1" applyFill="1" applyBorder="1" applyAlignment="1">
      <alignment horizontal="center" vertical="center"/>
    </xf>
    <xf numFmtId="3" fontId="54" fillId="29" borderId="35" xfId="0" applyNumberFormat="1" applyFont="1" applyFill="1" applyBorder="1" applyAlignment="1">
      <alignment horizontal="center" vertical="center"/>
    </xf>
    <xf numFmtId="3" fontId="54" fillId="29" borderId="43" xfId="0" applyNumberFormat="1" applyFont="1" applyFill="1" applyBorder="1" applyAlignment="1">
      <alignment horizontal="center" vertical="center"/>
    </xf>
    <xf numFmtId="0" fontId="4" fillId="27" borderId="0" xfId="0" applyFont="1" applyFill="1" applyBorder="1" applyAlignment="1">
      <alignment horizontal="center"/>
    </xf>
    <xf numFmtId="0" fontId="4" fillId="27" borderId="0" xfId="0" applyFont="1" applyFill="1" applyBorder="1" applyAlignment="1">
      <alignment horizontal="center"/>
    </xf>
    <xf numFmtId="177" fontId="4" fillId="27" borderId="0" xfId="0" applyNumberFormat="1" applyFont="1" applyFill="1" applyBorder="1" applyAlignment="1">
      <alignment horizontal="center" vertical="center"/>
    </xf>
    <xf numFmtId="0" fontId="47" fillId="27" borderId="0" xfId="0" applyFont="1" applyFill="1" applyBorder="1" applyAlignment="1">
      <alignment horizontal="center" vertical="center"/>
    </xf>
    <xf numFmtId="0" fontId="3" fillId="27" borderId="0" xfId="0" applyFont="1" applyFill="1" applyBorder="1" applyAlignment="1">
      <alignment horizontal="center" vertical="center"/>
    </xf>
    <xf numFmtId="0" fontId="3" fillId="27" borderId="0" xfId="0" applyFont="1" applyFill="1" applyBorder="1" applyAlignment="1" quotePrefix="1">
      <alignment horizontal="center" vertical="center"/>
    </xf>
    <xf numFmtId="0" fontId="37" fillId="0" borderId="71" xfId="0" applyFont="1" applyFill="1" applyBorder="1" applyAlignment="1">
      <alignment horizontal="center"/>
    </xf>
    <xf numFmtId="0" fontId="37" fillId="0" borderId="72" xfId="0" applyFont="1" applyFill="1" applyBorder="1" applyAlignment="1">
      <alignment horizontal="center"/>
    </xf>
    <xf numFmtId="0" fontId="37" fillId="0" borderId="51" xfId="0" applyFont="1" applyFill="1" applyBorder="1" applyAlignment="1">
      <alignment horizontal="center" vertical="center"/>
    </xf>
    <xf numFmtId="0" fontId="37" fillId="0" borderId="70" xfId="0" applyFont="1" applyFill="1" applyBorder="1" applyAlignment="1">
      <alignment horizontal="center" vertical="center"/>
    </xf>
    <xf numFmtId="0" fontId="37" fillId="26" borderId="34" xfId="0" applyFont="1" applyFill="1" applyBorder="1" applyAlignment="1">
      <alignment horizontal="center"/>
    </xf>
    <xf numFmtId="0" fontId="37" fillId="26" borderId="66" xfId="0" applyFont="1" applyFill="1" applyBorder="1" applyAlignment="1">
      <alignment horizontal="center"/>
    </xf>
    <xf numFmtId="0" fontId="37" fillId="0" borderId="68"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74"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15" xfId="0" applyFont="1" applyBorder="1" applyAlignment="1">
      <alignment horizontal="center"/>
    </xf>
    <xf numFmtId="0" fontId="37" fillId="0" borderId="55" xfId="0" applyFont="1" applyBorder="1" applyAlignment="1">
      <alignment horizontal="center"/>
    </xf>
    <xf numFmtId="0" fontId="100" fillId="0" borderId="34" xfId="0" applyFont="1" applyFill="1" applyBorder="1" applyAlignment="1">
      <alignment horizontal="center"/>
    </xf>
    <xf numFmtId="0" fontId="100" fillId="0" borderId="75" xfId="0" applyFont="1" applyFill="1" applyBorder="1" applyAlignment="1">
      <alignment horizontal="center"/>
    </xf>
    <xf numFmtId="0" fontId="100" fillId="0" borderId="66" xfId="0" applyFont="1" applyFill="1" applyBorder="1" applyAlignment="1">
      <alignment horizontal="center"/>
    </xf>
    <xf numFmtId="0" fontId="100" fillId="0" borderId="71" xfId="0" applyFont="1" applyFill="1" applyBorder="1" applyAlignment="1">
      <alignment horizontal="center"/>
    </xf>
    <xf numFmtId="0" fontId="100" fillId="0" borderId="76" xfId="0" applyFont="1" applyFill="1" applyBorder="1" applyAlignment="1">
      <alignment horizontal="center"/>
    </xf>
    <xf numFmtId="0" fontId="37" fillId="26" borderId="34" xfId="0" applyFont="1" applyFill="1" applyBorder="1" applyAlignment="1">
      <alignment horizontal="left"/>
    </xf>
    <xf numFmtId="0" fontId="28" fillId="26" borderId="75" xfId="0" applyFont="1" applyFill="1" applyBorder="1" applyAlignment="1">
      <alignment horizontal="left"/>
    </xf>
    <xf numFmtId="0" fontId="28" fillId="26" borderId="67" xfId="0" applyFont="1" applyFill="1" applyBorder="1" applyAlignment="1">
      <alignment horizontal="left"/>
    </xf>
    <xf numFmtId="0" fontId="38" fillId="0" borderId="63" xfId="0" applyFont="1" applyBorder="1" applyAlignment="1">
      <alignment horizontal="center"/>
    </xf>
    <xf numFmtId="0" fontId="38" fillId="0" borderId="67" xfId="0" applyFont="1" applyBorder="1" applyAlignment="1">
      <alignment horizontal="center"/>
    </xf>
    <xf numFmtId="0" fontId="100" fillId="31" borderId="69" xfId="0" applyFont="1" applyFill="1" applyBorder="1" applyAlignment="1">
      <alignment horizontal="center" vertical="center"/>
    </xf>
    <xf numFmtId="0" fontId="100" fillId="31" borderId="77"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9" xfId="0" applyFont="1" applyFill="1" applyBorder="1" applyAlignment="1">
      <alignment horizontal="center" vertical="center"/>
    </xf>
    <xf numFmtId="0" fontId="107" fillId="0" borderId="60" xfId="0" applyFont="1" applyBorder="1" applyAlignment="1">
      <alignment horizontal="center"/>
    </xf>
    <xf numFmtId="0" fontId="107" fillId="0" borderId="47" xfId="0" applyFont="1" applyBorder="1" applyAlignment="1">
      <alignment horizontal="center"/>
    </xf>
    <xf numFmtId="0" fontId="56" fillId="27" borderId="21" xfId="0" applyFont="1" applyFill="1" applyBorder="1" applyAlignment="1">
      <alignment horizontal="center" vertical="center" wrapText="1"/>
    </xf>
    <xf numFmtId="0" fontId="56" fillId="27" borderId="9" xfId="0" applyFont="1" applyFill="1" applyBorder="1" applyAlignment="1">
      <alignment horizontal="center" vertical="center" wrapText="1"/>
    </xf>
    <xf numFmtId="0" fontId="107" fillId="29" borderId="21" xfId="0" applyFont="1" applyFill="1" applyBorder="1" applyAlignment="1">
      <alignment horizontal="center" vertical="center" wrapText="1"/>
    </xf>
    <xf numFmtId="0" fontId="107" fillId="29" borderId="9" xfId="0" applyFont="1" applyFill="1" applyBorder="1" applyAlignment="1">
      <alignment horizontal="center" vertical="center" wrapText="1"/>
    </xf>
    <xf numFmtId="0" fontId="56" fillId="0" borderId="21"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78"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109" fillId="0" borderId="79" xfId="0" applyFont="1" applyBorder="1" applyAlignment="1">
      <alignment horizontal="center"/>
    </xf>
    <xf numFmtId="0" fontId="49" fillId="0" borderId="79" xfId="0" applyFont="1" applyBorder="1" applyAlignment="1">
      <alignment horizontal="center"/>
    </xf>
    <xf numFmtId="0" fontId="56" fillId="0" borderId="2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84" fillId="0" borderId="15" xfId="0" applyFont="1" applyFill="1" applyBorder="1" applyAlignment="1">
      <alignment horizontal="center" vertical="center"/>
    </xf>
    <xf numFmtId="0" fontId="84" fillId="0" borderId="0" xfId="0" applyFont="1" applyFill="1" applyBorder="1" applyAlignment="1">
      <alignment horizontal="center" vertical="center"/>
    </xf>
    <xf numFmtId="0" fontId="107" fillId="29" borderId="80" xfId="0" applyFont="1" applyFill="1" applyBorder="1" applyAlignment="1">
      <alignment horizontal="center" vertical="center" wrapText="1"/>
    </xf>
    <xf numFmtId="0" fontId="107" fillId="29" borderId="35" xfId="0" applyFont="1" applyFill="1" applyBorder="1" applyAlignment="1">
      <alignment horizontal="center" vertical="center" wrapText="1"/>
    </xf>
    <xf numFmtId="0" fontId="56" fillId="0" borderId="17" xfId="0" applyFont="1" applyBorder="1" applyAlignment="1">
      <alignment horizontal="center" vertical="center" wrapText="1"/>
    </xf>
    <xf numFmtId="0" fontId="56" fillId="0" borderId="1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3" xfId="0" applyFont="1" applyBorder="1" applyAlignment="1">
      <alignment horizontal="center" vertical="center" wrapText="1"/>
    </xf>
    <xf numFmtId="0" fontId="110" fillId="26" borderId="81" xfId="0" applyFont="1" applyFill="1" applyBorder="1" applyAlignment="1">
      <alignment horizontal="center" vertical="center" wrapText="1"/>
    </xf>
    <xf numFmtId="0" fontId="110" fillId="26" borderId="53" xfId="0" applyFont="1" applyFill="1" applyBorder="1" applyAlignment="1">
      <alignment horizontal="center" vertical="center" wrapText="1"/>
    </xf>
    <xf numFmtId="0" fontId="110" fillId="26" borderId="82" xfId="0" applyFont="1" applyFill="1" applyBorder="1" applyAlignment="1">
      <alignment horizontal="center" vertical="center" wrapText="1"/>
    </xf>
    <xf numFmtId="0" fontId="107" fillId="0" borderId="9" xfId="0" applyFont="1" applyBorder="1" applyAlignment="1">
      <alignment horizontal="center" vertical="center" wrapText="1"/>
    </xf>
    <xf numFmtId="0" fontId="3" fillId="0" borderId="83" xfId="107" applyFont="1" applyFill="1" applyBorder="1" applyAlignment="1">
      <alignment horizontal="center" vertical="center" wrapText="1"/>
      <protection/>
    </xf>
    <xf numFmtId="0" fontId="3" fillId="0" borderId="51" xfId="107" applyFont="1" applyFill="1" applyBorder="1" applyAlignment="1">
      <alignment horizontal="center" vertical="center" wrapText="1"/>
      <protection/>
    </xf>
    <xf numFmtId="0" fontId="3" fillId="0" borderId="84" xfId="107" applyFont="1" applyFill="1" applyBorder="1" applyAlignment="1">
      <alignment horizontal="center" vertical="center" wrapText="1"/>
      <protection/>
    </xf>
    <xf numFmtId="0" fontId="3" fillId="0" borderId="18" xfId="107" applyFont="1" applyFill="1" applyBorder="1" applyAlignment="1">
      <alignment horizontal="center" vertical="center" wrapText="1"/>
      <protection/>
    </xf>
    <xf numFmtId="0" fontId="3" fillId="0" borderId="20" xfId="107" applyFont="1" applyFill="1" applyBorder="1" applyAlignment="1">
      <alignment horizontal="center" vertical="center" wrapText="1"/>
      <protection/>
    </xf>
    <xf numFmtId="0" fontId="3" fillId="0" borderId="19" xfId="107" applyFont="1" applyFill="1" applyBorder="1" applyAlignment="1">
      <alignment horizontal="center" vertical="center" wrapText="1"/>
      <protection/>
    </xf>
    <xf numFmtId="0" fontId="3" fillId="0" borderId="61" xfId="107" applyFont="1" applyFill="1" applyBorder="1" applyAlignment="1">
      <alignment horizontal="center" vertical="center" wrapText="1"/>
      <protection/>
    </xf>
    <xf numFmtId="0" fontId="3" fillId="0" borderId="85" xfId="107" applyFont="1" applyFill="1" applyBorder="1" applyAlignment="1">
      <alignment horizontal="center" vertical="center" wrapText="1"/>
      <protection/>
    </xf>
    <xf numFmtId="0" fontId="3" fillId="0" borderId="86" xfId="107" applyFont="1" applyFill="1" applyBorder="1" applyAlignment="1">
      <alignment horizontal="center" vertical="center" wrapText="1"/>
      <protection/>
    </xf>
  </cellXfs>
  <cellStyles count="16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ogenous 2" xfId="65"/>
    <cellStyle name="Explanatory Text" xfId="66"/>
    <cellStyle name="Finanční0" xfId="67"/>
    <cellStyle name="Finanèní0" xfId="68"/>
    <cellStyle name="Followed Hyperlink" xfId="69"/>
    <cellStyle name="Good" xfId="70"/>
    <cellStyle name="Grey" xfId="71"/>
    <cellStyle name="Grey 2" xfId="72"/>
    <cellStyle name="Heading 1" xfId="73"/>
    <cellStyle name="Heading 2" xfId="74"/>
    <cellStyle name="Heading 3" xfId="75"/>
    <cellStyle name="Heading 4" xfId="76"/>
    <cellStyle name="Hipervínculo_IIF" xfId="77"/>
    <cellStyle name="Hyperlink" xfId="78"/>
    <cellStyle name="IMF" xfId="79"/>
    <cellStyle name="imf-one decimal" xfId="80"/>
    <cellStyle name="imf-zero decimal" xfId="81"/>
    <cellStyle name="Input" xfId="82"/>
    <cellStyle name="Input [yellow]" xfId="83"/>
    <cellStyle name="Input [yellow] 2" xfId="84"/>
    <cellStyle name="INSTAT" xfId="85"/>
    <cellStyle name="Label" xfId="86"/>
    <cellStyle name="Linked Cell" xfId="87"/>
    <cellStyle name="Měna0" xfId="88"/>
    <cellStyle name="Millares [0]_BALPROGRAMA2001R" xfId="89"/>
    <cellStyle name="Millares_BALPROGRAMA2001R" xfId="90"/>
    <cellStyle name="Milliers [0]_Encours - Apr rééch" xfId="91"/>
    <cellStyle name="Milliers_Encours - Apr rééch" xfId="92"/>
    <cellStyle name="Mìna0" xfId="93"/>
    <cellStyle name="Model" xfId="94"/>
    <cellStyle name="MoF" xfId="95"/>
    <cellStyle name="Moneda [0]_BALPROGRAMA2001R" xfId="96"/>
    <cellStyle name="Moneda_BALPROGRAMA2001R" xfId="97"/>
    <cellStyle name="Monétaire [0]_Encours - Apr rééch" xfId="98"/>
    <cellStyle name="Monétaire_Encours - Apr rééch" xfId="99"/>
    <cellStyle name="Neutral" xfId="100"/>
    <cellStyle name="Normal - Style1" xfId="101"/>
    <cellStyle name="Normal - Style2" xfId="102"/>
    <cellStyle name="Normal - Style5" xfId="103"/>
    <cellStyle name="Normal - Style6" xfId="104"/>
    <cellStyle name="Normal - Style7" xfId="105"/>
    <cellStyle name="Normal - Style8" xfId="106"/>
    <cellStyle name="Normal 2" xfId="107"/>
    <cellStyle name="Normal 2 2 2" xfId="108"/>
    <cellStyle name="Normal 3" xfId="109"/>
    <cellStyle name="Normal 5" xfId="110"/>
    <cellStyle name="Normal 5 2" xfId="111"/>
    <cellStyle name="Normal Table" xfId="112"/>
    <cellStyle name="Normal Table 2" xfId="113"/>
    <cellStyle name="Normal_Formati_permbledhese_Investimet 2007 2" xfId="114"/>
    <cellStyle name="Normal_Tabela_Investimeve" xfId="115"/>
    <cellStyle name="Note" xfId="116"/>
    <cellStyle name="Note 2" xfId="117"/>
    <cellStyle name="Output" xfId="118"/>
    <cellStyle name="Output Amounts" xfId="119"/>
    <cellStyle name="Output Amounts 2" xfId="120"/>
    <cellStyle name="Percent" xfId="121"/>
    <cellStyle name="Percent [2]" xfId="122"/>
    <cellStyle name="Percent 2" xfId="123"/>
    <cellStyle name="percentage difference" xfId="124"/>
    <cellStyle name="percentage difference one decimal" xfId="125"/>
    <cellStyle name="percentage difference zero decimal" xfId="126"/>
    <cellStyle name="Pevný" xfId="127"/>
    <cellStyle name="Presentation" xfId="128"/>
    <cellStyle name="Presentation 2" xfId="129"/>
    <cellStyle name="Proj" xfId="130"/>
    <cellStyle name="Publication" xfId="131"/>
    <cellStyle name="STYL1 - Style1" xfId="132"/>
    <cellStyle name="Style 1" xfId="133"/>
    <cellStyle name="Text" xfId="134"/>
    <cellStyle name="Title" xfId="135"/>
    <cellStyle name="Total" xfId="136"/>
    <cellStyle name="Warning Text" xfId="137"/>
    <cellStyle name="WebAnchor1" xfId="138"/>
    <cellStyle name="WebAnchor2" xfId="139"/>
    <cellStyle name="WebAnchor3" xfId="140"/>
    <cellStyle name="WebAnchor4" xfId="141"/>
    <cellStyle name="WebAnchor5" xfId="142"/>
    <cellStyle name="WebAnchor6" xfId="143"/>
    <cellStyle name="WebAnchor7" xfId="144"/>
    <cellStyle name="Webexclude" xfId="145"/>
    <cellStyle name="Webexclude 2" xfId="146"/>
    <cellStyle name="WebFN" xfId="147"/>
    <cellStyle name="WebFN1" xfId="148"/>
    <cellStyle name="WebFN2" xfId="149"/>
    <cellStyle name="WebFN3" xfId="150"/>
    <cellStyle name="WebFN4" xfId="151"/>
    <cellStyle name="WebHR" xfId="152"/>
    <cellStyle name="WebHR 2" xfId="153"/>
    <cellStyle name="WebIndent1" xfId="154"/>
    <cellStyle name="WebIndent1 2" xfId="155"/>
    <cellStyle name="WebIndent1wFN3" xfId="156"/>
    <cellStyle name="WebIndent2" xfId="157"/>
    <cellStyle name="WebIndent2 2" xfId="158"/>
    <cellStyle name="WebNoBR" xfId="159"/>
    <cellStyle name="WebNoBR 2" xfId="160"/>
    <cellStyle name="Záhlaví 1" xfId="161"/>
    <cellStyle name="Záhlaví 2" xfId="162"/>
    <cellStyle name="zero" xfId="163"/>
    <cellStyle name="zero 2" xfId="164"/>
    <cellStyle name="ДАТА" xfId="165"/>
    <cellStyle name="ДЕНЕЖНЫЙ_BOPENGC" xfId="166"/>
    <cellStyle name="ЗАГОЛОВОК1" xfId="167"/>
    <cellStyle name="ЗАГОЛОВОК2" xfId="168"/>
    <cellStyle name="ИТОГОВЫЙ" xfId="169"/>
    <cellStyle name="Обычный_BOPENGC" xfId="170"/>
    <cellStyle name="ПРОЦЕНТНЫЙ_BOPENGC" xfId="171"/>
    <cellStyle name="ТЕКСТ" xfId="172"/>
    <cellStyle name="ФИКСИРОВАННЫЙ" xfId="173"/>
    <cellStyle name="ФИНАНСОВЫЙ_BOPENGC"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26"/>
  <sheetViews>
    <sheetView zoomScalePageLayoutView="0" workbookViewId="0" topLeftCell="A1">
      <selection activeCell="B32" sqref="B32"/>
    </sheetView>
  </sheetViews>
  <sheetFormatPr defaultColWidth="9.140625" defaultRowHeight="12.75"/>
  <cols>
    <col min="1" max="1" width="15.421875" style="0" customWidth="1"/>
    <col min="2" max="2" width="41.421875" style="0" customWidth="1"/>
    <col min="3" max="3" width="15.421875" style="0" customWidth="1"/>
    <col min="4" max="4" width="12.7109375" style="11" customWidth="1"/>
    <col min="5" max="5" width="12.00390625" style="11" customWidth="1"/>
    <col min="6" max="6" width="12.140625" style="11" customWidth="1"/>
    <col min="7" max="7" width="20.7109375" style="11" customWidth="1"/>
    <col min="8" max="8" width="21.57421875" style="11" customWidth="1"/>
    <col min="9" max="9" width="17.00390625" style="11" customWidth="1"/>
    <col min="12" max="12" width="12.28125" style="0" bestFit="1" customWidth="1"/>
  </cols>
  <sheetData>
    <row r="2" spans="1:9" s="10" customFormat="1" ht="15.75">
      <c r="A2" s="9" t="s">
        <v>84</v>
      </c>
      <c r="D2" s="13"/>
      <c r="E2" s="13"/>
      <c r="F2" s="13"/>
      <c r="G2" s="13"/>
      <c r="H2" s="13"/>
      <c r="I2" s="13"/>
    </row>
    <row r="3" spans="1:10" ht="15.75">
      <c r="A3" s="1"/>
      <c r="B3" s="3"/>
      <c r="C3" s="3"/>
      <c r="D3" s="20"/>
      <c r="E3" s="20"/>
      <c r="F3" s="20"/>
      <c r="G3" s="20"/>
      <c r="H3" s="20"/>
      <c r="I3" s="20"/>
      <c r="J3" s="3"/>
    </row>
    <row r="4" spans="1:10" ht="13.5" thickBot="1">
      <c r="A4" s="3"/>
      <c r="B4" s="3"/>
      <c r="C4" s="3"/>
      <c r="D4" s="20"/>
      <c r="E4" s="20"/>
      <c r="F4" s="20"/>
      <c r="H4" s="20"/>
      <c r="I4" s="8" t="s">
        <v>58</v>
      </c>
      <c r="J4" s="3"/>
    </row>
    <row r="5" spans="1:10" ht="12.75">
      <c r="A5" s="166"/>
      <c r="B5" s="167"/>
      <c r="C5" s="167"/>
      <c r="D5" s="168"/>
      <c r="E5" s="168"/>
      <c r="F5" s="168"/>
      <c r="G5" s="168"/>
      <c r="H5" s="168"/>
      <c r="I5" s="169"/>
      <c r="J5" s="3"/>
    </row>
    <row r="6" spans="1:10" ht="12.75">
      <c r="A6" s="170" t="s">
        <v>23</v>
      </c>
      <c r="B6" s="351" t="s">
        <v>180</v>
      </c>
      <c r="C6" s="352"/>
      <c r="D6" s="352"/>
      <c r="E6" s="352"/>
      <c r="F6" s="353"/>
      <c r="G6" s="125" t="s">
        <v>24</v>
      </c>
      <c r="H6" s="336">
        <v>14</v>
      </c>
      <c r="I6" s="337"/>
      <c r="J6" s="3"/>
    </row>
    <row r="7" spans="1:10" ht="12.75">
      <c r="A7" s="171"/>
      <c r="B7" s="172"/>
      <c r="C7" s="172"/>
      <c r="D7" s="173"/>
      <c r="E7" s="173"/>
      <c r="F7" s="173"/>
      <c r="G7" s="173"/>
      <c r="H7" s="174"/>
      <c r="I7" s="175"/>
      <c r="J7" s="3"/>
    </row>
    <row r="8" spans="1:10" ht="12.75">
      <c r="A8" s="338" t="s">
        <v>25</v>
      </c>
      <c r="B8" s="339"/>
      <c r="C8" s="346" t="s">
        <v>42</v>
      </c>
      <c r="D8" s="347"/>
      <c r="E8" s="347"/>
      <c r="F8" s="347"/>
      <c r="G8" s="347"/>
      <c r="H8" s="347"/>
      <c r="I8" s="348"/>
      <c r="J8" s="3"/>
    </row>
    <row r="9" spans="1:10" ht="12.75">
      <c r="A9" s="340"/>
      <c r="B9" s="341"/>
      <c r="C9" s="176" t="s">
        <v>3</v>
      </c>
      <c r="D9" s="176" t="s">
        <v>4</v>
      </c>
      <c r="E9" s="176" t="s">
        <v>5</v>
      </c>
      <c r="F9" s="176" t="s">
        <v>6</v>
      </c>
      <c r="G9" s="176" t="s">
        <v>39</v>
      </c>
      <c r="H9" s="176" t="s">
        <v>78</v>
      </c>
      <c r="I9" s="177" t="s">
        <v>79</v>
      </c>
      <c r="J9" s="3"/>
    </row>
    <row r="10" spans="1:10" ht="18.75" customHeight="1">
      <c r="A10" s="342"/>
      <c r="B10" s="343"/>
      <c r="C10" s="178" t="s">
        <v>7</v>
      </c>
      <c r="D10" s="178" t="s">
        <v>26</v>
      </c>
      <c r="E10" s="178" t="s">
        <v>57</v>
      </c>
      <c r="F10" s="178" t="s">
        <v>57</v>
      </c>
      <c r="G10" s="178" t="s">
        <v>191</v>
      </c>
      <c r="H10" s="178" t="s">
        <v>193</v>
      </c>
      <c r="I10" s="334" t="s">
        <v>8</v>
      </c>
      <c r="J10" s="3"/>
    </row>
    <row r="11" spans="1:10" ht="38.25">
      <c r="A11" s="147" t="s">
        <v>2</v>
      </c>
      <c r="B11" s="148" t="s">
        <v>59</v>
      </c>
      <c r="C11" s="160" t="s">
        <v>167</v>
      </c>
      <c r="D11" s="160" t="s">
        <v>188</v>
      </c>
      <c r="E11" s="160" t="s">
        <v>189</v>
      </c>
      <c r="F11" s="160" t="s">
        <v>190</v>
      </c>
      <c r="G11" s="160" t="s">
        <v>192</v>
      </c>
      <c r="H11" s="160" t="s">
        <v>194</v>
      </c>
      <c r="I11" s="335"/>
      <c r="J11" s="3"/>
    </row>
    <row r="12" spans="1:14" ht="15" customHeight="1">
      <c r="A12" s="108" t="s">
        <v>27</v>
      </c>
      <c r="B12" s="109" t="s">
        <v>100</v>
      </c>
      <c r="C12" s="110">
        <v>596549</v>
      </c>
      <c r="D12" s="110">
        <v>651800</v>
      </c>
      <c r="E12" s="110">
        <v>573800</v>
      </c>
      <c r="F12" s="110">
        <v>576012</v>
      </c>
      <c r="G12" s="110">
        <v>256669</v>
      </c>
      <c r="H12" s="110">
        <v>199476</v>
      </c>
      <c r="I12" s="179">
        <f>H12-G12</f>
        <v>-57193</v>
      </c>
      <c r="J12" s="3"/>
      <c r="K12" s="121"/>
      <c r="L12" s="121"/>
      <c r="N12" s="121"/>
    </row>
    <row r="13" spans="1:14" ht="15" customHeight="1">
      <c r="A13" s="120" t="s">
        <v>28</v>
      </c>
      <c r="B13" s="109" t="s">
        <v>145</v>
      </c>
      <c r="C13" s="110">
        <v>17140</v>
      </c>
      <c r="D13" s="110">
        <v>82000</v>
      </c>
      <c r="E13" s="110">
        <v>75000</v>
      </c>
      <c r="F13" s="110">
        <v>75200</v>
      </c>
      <c r="G13" s="110">
        <v>26535.611999999997</v>
      </c>
      <c r="H13" s="110">
        <v>8636.214</v>
      </c>
      <c r="I13" s="179">
        <f>H13-G13</f>
        <v>-17899.397999999997</v>
      </c>
      <c r="J13" s="3"/>
      <c r="K13" s="121"/>
      <c r="L13" s="121"/>
      <c r="N13" s="121"/>
    </row>
    <row r="14" spans="1:14" ht="15" customHeight="1">
      <c r="A14" s="108" t="s">
        <v>29</v>
      </c>
      <c r="B14" s="109" t="s">
        <v>129</v>
      </c>
      <c r="C14" s="110">
        <v>46828</v>
      </c>
      <c r="D14" s="110">
        <v>66000</v>
      </c>
      <c r="E14" s="110">
        <v>66000</v>
      </c>
      <c r="F14" s="110">
        <v>66200</v>
      </c>
      <c r="G14" s="110">
        <v>22845</v>
      </c>
      <c r="H14" s="110">
        <v>13414</v>
      </c>
      <c r="I14" s="179">
        <f>H14-G14</f>
        <v>-9431</v>
      </c>
      <c r="J14" s="3"/>
      <c r="K14" s="121"/>
      <c r="L14" s="121"/>
      <c r="N14" s="121"/>
    </row>
    <row r="15" spans="1:14" ht="15" customHeight="1">
      <c r="A15" s="108" t="s">
        <v>30</v>
      </c>
      <c r="B15" s="109" t="s">
        <v>174</v>
      </c>
      <c r="C15" s="110">
        <v>81739</v>
      </c>
      <c r="D15" s="110">
        <v>81000</v>
      </c>
      <c r="E15" s="110">
        <v>81000</v>
      </c>
      <c r="F15" s="110">
        <v>81200</v>
      </c>
      <c r="G15" s="110">
        <v>28200</v>
      </c>
      <c r="H15" s="110">
        <v>18933.002999999997</v>
      </c>
      <c r="I15" s="179">
        <f>H15-G15</f>
        <v>-9266.997000000003</v>
      </c>
      <c r="J15" s="3"/>
      <c r="K15" s="121"/>
      <c r="L15" s="121"/>
      <c r="N15" s="121"/>
    </row>
    <row r="16" spans="1:14" ht="15" customHeight="1">
      <c r="A16" s="108" t="s">
        <v>31</v>
      </c>
      <c r="B16" s="109" t="s">
        <v>173</v>
      </c>
      <c r="C16" s="110">
        <v>5452148</v>
      </c>
      <c r="D16" s="110">
        <v>5770900</v>
      </c>
      <c r="E16" s="110">
        <v>5818900</v>
      </c>
      <c r="F16" s="110">
        <f>E16+6500</f>
        <v>5825400</v>
      </c>
      <c r="G16" s="110">
        <v>1987109</v>
      </c>
      <c r="H16" s="110">
        <v>1847719.601</v>
      </c>
      <c r="I16" s="179">
        <f>H16-G16</f>
        <v>-139389.39899999998</v>
      </c>
      <c r="J16" s="3"/>
      <c r="K16" s="121"/>
      <c r="L16" s="121"/>
      <c r="N16" s="121"/>
    </row>
    <row r="17" spans="1:14" ht="15" customHeight="1">
      <c r="A17" s="108" t="s">
        <v>101</v>
      </c>
      <c r="B17" s="109" t="s">
        <v>175</v>
      </c>
      <c r="C17" s="123">
        <v>127100</v>
      </c>
      <c r="D17" s="110">
        <v>174000</v>
      </c>
      <c r="E17" s="110">
        <v>173000</v>
      </c>
      <c r="F17" s="123">
        <v>173500</v>
      </c>
      <c r="G17" s="123">
        <v>64857</v>
      </c>
      <c r="H17" s="123">
        <v>40966</v>
      </c>
      <c r="I17" s="179">
        <f>G17-H17</f>
        <v>23891</v>
      </c>
      <c r="J17" s="3"/>
      <c r="K17" s="121"/>
      <c r="L17" s="121"/>
      <c r="N17" s="121"/>
    </row>
    <row r="18" spans="1:14" ht="15" customHeight="1">
      <c r="A18" s="108" t="s">
        <v>102</v>
      </c>
      <c r="B18" s="109" t="s">
        <v>176</v>
      </c>
      <c r="C18" s="123">
        <v>10112</v>
      </c>
      <c r="D18" s="110">
        <v>15200</v>
      </c>
      <c r="E18" s="110">
        <v>15200</v>
      </c>
      <c r="F18" s="123">
        <v>15300</v>
      </c>
      <c r="G18" s="123">
        <v>6140</v>
      </c>
      <c r="H18" s="123">
        <v>2468</v>
      </c>
      <c r="I18" s="179">
        <f>G18-H18</f>
        <v>3672</v>
      </c>
      <c r="J18" s="3"/>
      <c r="K18" s="121"/>
      <c r="L18" s="121"/>
      <c r="N18" s="121"/>
    </row>
    <row r="19" spans="1:14" ht="15" customHeight="1">
      <c r="A19" s="108" t="s">
        <v>103</v>
      </c>
      <c r="B19" s="109" t="s">
        <v>177</v>
      </c>
      <c r="C19" s="110">
        <v>2084198</v>
      </c>
      <c r="D19" s="110">
        <v>4275000</v>
      </c>
      <c r="E19" s="110">
        <v>2250000</v>
      </c>
      <c r="F19" s="110">
        <v>2250200</v>
      </c>
      <c r="G19" s="110">
        <v>830400</v>
      </c>
      <c r="H19" s="110">
        <v>56126</v>
      </c>
      <c r="I19" s="179">
        <f>G19-H19</f>
        <v>774274</v>
      </c>
      <c r="J19" s="3"/>
      <c r="K19" s="121"/>
      <c r="L19" s="121"/>
      <c r="N19" s="121"/>
    </row>
    <row r="20" spans="1:12" ht="15" customHeight="1" thickBot="1">
      <c r="A20" s="108" t="s">
        <v>144</v>
      </c>
      <c r="B20" s="111" t="s">
        <v>178</v>
      </c>
      <c r="C20" s="112">
        <v>134684</v>
      </c>
      <c r="D20" s="110">
        <v>157800</v>
      </c>
      <c r="E20" s="110">
        <v>155800</v>
      </c>
      <c r="F20" s="112">
        <v>156000</v>
      </c>
      <c r="G20" s="112">
        <v>57000</v>
      </c>
      <c r="H20" s="112">
        <v>41117</v>
      </c>
      <c r="I20" s="179">
        <f>H20-G20</f>
        <v>-15883</v>
      </c>
      <c r="J20" s="3"/>
      <c r="K20" s="121"/>
      <c r="L20" s="121"/>
    </row>
    <row r="21" spans="1:12" ht="15" customHeight="1" thickBot="1">
      <c r="A21" s="332" t="s">
        <v>179</v>
      </c>
      <c r="B21" s="333"/>
      <c r="C21" s="180">
        <f aca="true" t="shared" si="0" ref="C21:H21">SUM(C12:C20)</f>
        <v>8550498</v>
      </c>
      <c r="D21" s="180">
        <f t="shared" si="0"/>
        <v>11273700</v>
      </c>
      <c r="E21" s="180">
        <f t="shared" si="0"/>
        <v>9208700</v>
      </c>
      <c r="F21" s="180">
        <f t="shared" si="0"/>
        <v>9219012</v>
      </c>
      <c r="G21" s="180">
        <f t="shared" si="0"/>
        <v>3279755.612</v>
      </c>
      <c r="H21" s="180">
        <f t="shared" si="0"/>
        <v>2228855.818</v>
      </c>
      <c r="I21" s="181">
        <f>H21-G21</f>
        <v>-1050899.7940000002</v>
      </c>
      <c r="J21" s="3"/>
      <c r="L21" s="121"/>
    </row>
    <row r="22" spans="1:12" ht="15" customHeight="1" thickBot="1">
      <c r="A22" s="344" t="s">
        <v>43</v>
      </c>
      <c r="B22" s="345"/>
      <c r="C22" s="116">
        <v>1218586</v>
      </c>
      <c r="D22" s="182"/>
      <c r="E22" s="182"/>
      <c r="F22" s="183"/>
      <c r="G22" s="183">
        <f>5963.38+604393+34</f>
        <v>610390.38</v>
      </c>
      <c r="H22" s="183">
        <f>3745.149+741969</f>
        <v>745714.149</v>
      </c>
      <c r="I22" s="184">
        <f>H22-G22</f>
        <v>135323.76899999997</v>
      </c>
      <c r="J22" s="3"/>
      <c r="L22" s="121"/>
    </row>
    <row r="23" spans="1:12" s="30" customFormat="1" ht="15" customHeight="1" thickBot="1">
      <c r="A23" s="349" t="s">
        <v>62</v>
      </c>
      <c r="B23" s="350"/>
      <c r="C23" s="185">
        <f aca="true" t="shared" si="1" ref="C23:H23">C21+C22</f>
        <v>9769084</v>
      </c>
      <c r="D23" s="185">
        <f t="shared" si="1"/>
        <v>11273700</v>
      </c>
      <c r="E23" s="185">
        <f t="shared" si="1"/>
        <v>9208700</v>
      </c>
      <c r="F23" s="185">
        <f t="shared" si="1"/>
        <v>9219012</v>
      </c>
      <c r="G23" s="186">
        <f t="shared" si="1"/>
        <v>3890145.992</v>
      </c>
      <c r="H23" s="186">
        <f t="shared" si="1"/>
        <v>2974569.967</v>
      </c>
      <c r="I23" s="181">
        <f>H23-G23</f>
        <v>-915576.0249999999</v>
      </c>
      <c r="J23" s="29"/>
      <c r="L23" s="128"/>
    </row>
    <row r="24" spans="1:10" ht="12.75">
      <c r="A24" s="3"/>
      <c r="B24" s="3"/>
      <c r="C24" s="3"/>
      <c r="D24" s="20"/>
      <c r="E24" s="20"/>
      <c r="F24" s="20"/>
      <c r="G24" s="20"/>
      <c r="H24" s="20"/>
      <c r="I24" s="20"/>
      <c r="J24" s="3"/>
    </row>
    <row r="25" spans="8:9" ht="12.75">
      <c r="H25"/>
      <c r="I25"/>
    </row>
    <row r="26" spans="8:9" ht="12.75">
      <c r="H26"/>
      <c r="I26"/>
    </row>
  </sheetData>
  <sheetProtection/>
  <mergeCells count="8">
    <mergeCell ref="A23:B23"/>
    <mergeCell ref="B6:F6"/>
    <mergeCell ref="A21:B21"/>
    <mergeCell ref="I10:I11"/>
    <mergeCell ref="H6:I6"/>
    <mergeCell ref="A8:B10"/>
    <mergeCell ref="A22:B22"/>
    <mergeCell ref="C8:I8"/>
  </mergeCells>
  <printOptions horizontalCentered="1" verticalCentered="1"/>
  <pageMargins left="0.25" right="0.25"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2:N30"/>
  <sheetViews>
    <sheetView zoomScalePageLayoutView="0" workbookViewId="0" topLeftCell="A23">
      <selection activeCell="D58" sqref="D58"/>
    </sheetView>
  </sheetViews>
  <sheetFormatPr defaultColWidth="9.140625" defaultRowHeight="12.75"/>
  <cols>
    <col min="1" max="1" width="15.00390625" style="11" customWidth="1"/>
    <col min="2" max="2" width="35.421875" style="0" customWidth="1"/>
    <col min="3" max="3" width="12.140625" style="0" customWidth="1"/>
    <col min="4" max="4" width="13.57421875" style="11" customWidth="1"/>
    <col min="5" max="5" width="13.28125" style="11" customWidth="1"/>
    <col min="6" max="6" width="15.00390625" style="11" customWidth="1"/>
    <col min="7" max="7" width="17.57421875" style="11" customWidth="1"/>
    <col min="8" max="8" width="17.28125" style="11" customWidth="1"/>
    <col min="9" max="9" width="18.140625" style="24" customWidth="1"/>
  </cols>
  <sheetData>
    <row r="2" spans="1:9" s="10" customFormat="1" ht="15.75">
      <c r="A2" s="31" t="s">
        <v>87</v>
      </c>
      <c r="D2" s="13"/>
      <c r="E2" s="13"/>
      <c r="F2" s="13"/>
      <c r="G2" s="13"/>
      <c r="H2" s="13"/>
      <c r="I2" s="21"/>
    </row>
    <row r="3" spans="1:10" ht="13.5" thickBot="1">
      <c r="A3" s="12"/>
      <c r="B3" s="2"/>
      <c r="C3" s="2"/>
      <c r="D3" s="12"/>
      <c r="E3" s="12"/>
      <c r="F3" s="16"/>
      <c r="G3" s="17"/>
      <c r="H3" s="14"/>
      <c r="I3" s="22" t="s">
        <v>58</v>
      </c>
      <c r="J3" s="3"/>
    </row>
    <row r="4" spans="1:10" s="19" customFormat="1" ht="12.75">
      <c r="A4" s="187"/>
      <c r="B4" s="167"/>
      <c r="C4" s="167"/>
      <c r="D4" s="188"/>
      <c r="E4" s="188"/>
      <c r="F4" s="168"/>
      <c r="G4" s="168"/>
      <c r="H4" s="189"/>
      <c r="I4" s="190"/>
      <c r="J4" s="18"/>
    </row>
    <row r="5" spans="1:10" ht="12.75">
      <c r="A5" s="191" t="s">
        <v>23</v>
      </c>
      <c r="B5" s="192" t="s">
        <v>104</v>
      </c>
      <c r="C5" s="193"/>
      <c r="D5" s="193"/>
      <c r="E5" s="193"/>
      <c r="F5" s="193"/>
      <c r="G5" s="194"/>
      <c r="H5" s="195" t="s">
        <v>24</v>
      </c>
      <c r="I5" s="196" t="s">
        <v>105</v>
      </c>
      <c r="J5" s="3"/>
    </row>
    <row r="6" spans="1:10" ht="12.75">
      <c r="A6" s="191" t="s">
        <v>1</v>
      </c>
      <c r="B6" s="192" t="s">
        <v>107</v>
      </c>
      <c r="C6" s="197"/>
      <c r="D6" s="197"/>
      <c r="E6" s="197"/>
      <c r="F6" s="197"/>
      <c r="G6" s="198"/>
      <c r="H6" s="195" t="s">
        <v>60</v>
      </c>
      <c r="I6" s="199" t="s">
        <v>106</v>
      </c>
      <c r="J6" s="3"/>
    </row>
    <row r="7" spans="1:10" s="26" customFormat="1" ht="12.75">
      <c r="A7" s="361" t="s">
        <v>88</v>
      </c>
      <c r="B7" s="358" t="s">
        <v>59</v>
      </c>
      <c r="C7" s="176" t="s">
        <v>3</v>
      </c>
      <c r="D7" s="176" t="s">
        <v>4</v>
      </c>
      <c r="E7" s="176" t="s">
        <v>5</v>
      </c>
      <c r="F7" s="176" t="s">
        <v>6</v>
      </c>
      <c r="G7" s="176" t="s">
        <v>39</v>
      </c>
      <c r="H7" s="176" t="s">
        <v>78</v>
      </c>
      <c r="I7" s="177" t="s">
        <v>79</v>
      </c>
      <c r="J7" s="25"/>
    </row>
    <row r="8" spans="1:10" s="28" customFormat="1" ht="12.75">
      <c r="A8" s="361"/>
      <c r="B8" s="359"/>
      <c r="C8" s="178" t="s">
        <v>7</v>
      </c>
      <c r="D8" s="178" t="s">
        <v>26</v>
      </c>
      <c r="E8" s="178" t="s">
        <v>57</v>
      </c>
      <c r="F8" s="178" t="s">
        <v>57</v>
      </c>
      <c r="G8" s="178"/>
      <c r="H8" s="178" t="s">
        <v>154</v>
      </c>
      <c r="I8" s="334" t="s">
        <v>8</v>
      </c>
      <c r="J8" s="27"/>
    </row>
    <row r="9" spans="1:10" s="28" customFormat="1" ht="38.25">
      <c r="A9" s="361"/>
      <c r="B9" s="360"/>
      <c r="C9" s="160" t="s">
        <v>195</v>
      </c>
      <c r="D9" s="160" t="s">
        <v>196</v>
      </c>
      <c r="E9" s="160" t="s">
        <v>189</v>
      </c>
      <c r="F9" s="160" t="s">
        <v>190</v>
      </c>
      <c r="G9" s="160" t="s">
        <v>258</v>
      </c>
      <c r="H9" s="160" t="s">
        <v>259</v>
      </c>
      <c r="I9" s="335"/>
      <c r="J9" s="27"/>
    </row>
    <row r="10" spans="1:14" ht="12.75">
      <c r="A10" s="200">
        <v>600</v>
      </c>
      <c r="B10" s="201" t="s">
        <v>9</v>
      </c>
      <c r="C10" s="123">
        <f>131699+4218+6614</f>
        <v>142531</v>
      </c>
      <c r="D10" s="123">
        <v>218397</v>
      </c>
      <c r="E10" s="123">
        <v>218397</v>
      </c>
      <c r="F10" s="123">
        <f>152997+13710+9400+6300</f>
        <v>182407</v>
      </c>
      <c r="G10" s="123">
        <v>59015</v>
      </c>
      <c r="H10" s="123">
        <f>48049+232+2084+1293</f>
        <v>51658</v>
      </c>
      <c r="I10" s="202">
        <f>H10-G10</f>
        <v>-7357</v>
      </c>
      <c r="J10" s="3"/>
      <c r="K10" s="121"/>
      <c r="L10" s="121"/>
      <c r="M10" s="121"/>
      <c r="N10" s="121"/>
    </row>
    <row r="11" spans="1:12" ht="12.75">
      <c r="A11" s="200">
        <v>601</v>
      </c>
      <c r="B11" s="201" t="s">
        <v>10</v>
      </c>
      <c r="C11" s="123">
        <f>21498+704+1103</f>
        <v>23305</v>
      </c>
      <c r="D11" s="123">
        <v>48603</v>
      </c>
      <c r="E11" s="123">
        <v>48603</v>
      </c>
      <c r="F11" s="123">
        <f>37503+2290+1600+1200</f>
        <v>42593</v>
      </c>
      <c r="G11" s="123">
        <v>9855</v>
      </c>
      <c r="H11" s="123">
        <f>7929+348+214+38</f>
        <v>8529</v>
      </c>
      <c r="I11" s="202">
        <f aca="true" t="shared" si="0" ref="I11:I16">H11-G11</f>
        <v>-1326</v>
      </c>
      <c r="J11" s="3"/>
      <c r="L11" s="121"/>
    </row>
    <row r="12" spans="1:12" ht="12.75">
      <c r="A12" s="200">
        <v>602</v>
      </c>
      <c r="B12" s="201" t="s">
        <v>11</v>
      </c>
      <c r="C12" s="123">
        <v>119150</v>
      </c>
      <c r="D12" s="123">
        <v>126640</v>
      </c>
      <c r="E12" s="123">
        <v>54640</v>
      </c>
      <c r="F12" s="123">
        <f>91728+1000+2000+1000</f>
        <v>95728</v>
      </c>
      <c r="G12" s="123">
        <f>40356+867+380+125</f>
        <v>41728</v>
      </c>
      <c r="H12" s="123">
        <f>16626+500+47+0</f>
        <v>17173</v>
      </c>
      <c r="I12" s="202">
        <f t="shared" si="0"/>
        <v>-24555</v>
      </c>
      <c r="J12" s="3"/>
      <c r="K12" s="121"/>
      <c r="L12" s="121"/>
    </row>
    <row r="13" spans="1:13" ht="12.75">
      <c r="A13" s="200">
        <v>603</v>
      </c>
      <c r="B13" s="201" t="s">
        <v>12</v>
      </c>
      <c r="C13" s="123"/>
      <c r="D13" s="123"/>
      <c r="E13" s="123"/>
      <c r="F13" s="123"/>
      <c r="G13" s="123"/>
      <c r="H13" s="123"/>
      <c r="I13" s="202">
        <f t="shared" si="0"/>
        <v>0</v>
      </c>
      <c r="J13" s="3"/>
      <c r="L13" s="121"/>
      <c r="M13" s="121"/>
    </row>
    <row r="14" spans="1:12" ht="12.75">
      <c r="A14" s="200">
        <v>604</v>
      </c>
      <c r="B14" s="201" t="s">
        <v>13</v>
      </c>
      <c r="C14" s="123"/>
      <c r="D14" s="123"/>
      <c r="E14" s="123"/>
      <c r="F14" s="123"/>
      <c r="G14" s="123"/>
      <c r="H14" s="123"/>
      <c r="I14" s="202">
        <f t="shared" si="0"/>
        <v>0</v>
      </c>
      <c r="J14" s="3"/>
      <c r="L14" s="121"/>
    </row>
    <row r="15" spans="1:12" ht="12.75">
      <c r="A15" s="200">
        <v>605</v>
      </c>
      <c r="B15" s="201" t="s">
        <v>14</v>
      </c>
      <c r="C15" s="123">
        <v>13601</v>
      </c>
      <c r="D15" s="123">
        <v>36000</v>
      </c>
      <c r="E15" s="123">
        <v>30000</v>
      </c>
      <c r="F15" s="123">
        <v>30000</v>
      </c>
      <c r="G15" s="123">
        <v>8000</v>
      </c>
      <c r="H15" s="123">
        <v>5631</v>
      </c>
      <c r="I15" s="202">
        <f t="shared" si="0"/>
        <v>-2369</v>
      </c>
      <c r="J15" s="3"/>
      <c r="L15" s="121"/>
    </row>
    <row r="16" spans="1:12" ht="12.75">
      <c r="A16" s="200">
        <v>606</v>
      </c>
      <c r="B16" s="201" t="s">
        <v>15</v>
      </c>
      <c r="C16" s="123">
        <v>657</v>
      </c>
      <c r="D16" s="123">
        <v>360</v>
      </c>
      <c r="E16" s="123">
        <v>360</v>
      </c>
      <c r="F16" s="123">
        <f>3184+100+200</f>
        <v>3484</v>
      </c>
      <c r="G16" s="123">
        <v>2331</v>
      </c>
      <c r="H16" s="123">
        <v>498</v>
      </c>
      <c r="I16" s="202">
        <f t="shared" si="0"/>
        <v>-1833</v>
      </c>
      <c r="J16" s="3"/>
      <c r="L16" s="121"/>
    </row>
    <row r="17" spans="1:12" s="30" customFormat="1" ht="13.5">
      <c r="A17" s="203" t="s">
        <v>16</v>
      </c>
      <c r="B17" s="204" t="s">
        <v>17</v>
      </c>
      <c r="C17" s="205">
        <f>SUM(C10:C16)</f>
        <v>299244</v>
      </c>
      <c r="D17" s="205">
        <f aca="true" t="shared" si="1" ref="D17:I17">SUM(D10:D16)</f>
        <v>430000</v>
      </c>
      <c r="E17" s="205">
        <f>SUM(E10:E16)</f>
        <v>352000</v>
      </c>
      <c r="F17" s="205">
        <f t="shared" si="1"/>
        <v>354212</v>
      </c>
      <c r="G17" s="205">
        <f>SUM(G10:G16)</f>
        <v>120929</v>
      </c>
      <c r="H17" s="205">
        <f t="shared" si="1"/>
        <v>83489</v>
      </c>
      <c r="I17" s="206">
        <f t="shared" si="1"/>
        <v>-37440</v>
      </c>
      <c r="J17" s="29"/>
      <c r="L17" s="121"/>
    </row>
    <row r="18" spans="1:13" ht="12.75">
      <c r="A18" s="200">
        <v>230</v>
      </c>
      <c r="B18" s="201" t="s">
        <v>18</v>
      </c>
      <c r="C18" s="123">
        <v>2268</v>
      </c>
      <c r="D18" s="123">
        <v>1000</v>
      </c>
      <c r="E18" s="123">
        <v>1000</v>
      </c>
      <c r="F18" s="123">
        <v>10860</v>
      </c>
      <c r="G18" s="123">
        <v>2490</v>
      </c>
      <c r="H18" s="123">
        <v>807</v>
      </c>
      <c r="I18" s="202">
        <f>H18-G18</f>
        <v>-1683</v>
      </c>
      <c r="J18" s="3"/>
      <c r="K18" s="121"/>
      <c r="L18" s="121"/>
      <c r="M18" s="121"/>
    </row>
    <row r="19" spans="1:10" ht="12.75">
      <c r="A19" s="200">
        <v>231</v>
      </c>
      <c r="B19" s="201" t="s">
        <v>19</v>
      </c>
      <c r="C19" s="123">
        <v>70037</v>
      </c>
      <c r="D19" s="123">
        <v>110800</v>
      </c>
      <c r="E19" s="123">
        <v>110800</v>
      </c>
      <c r="F19" s="123">
        <v>100940</v>
      </c>
      <c r="G19" s="123">
        <f>23250</f>
        <v>23250</v>
      </c>
      <c r="H19" s="123">
        <v>5180</v>
      </c>
      <c r="I19" s="202">
        <f>H19-G19</f>
        <v>-18070</v>
      </c>
      <c r="J19" s="3"/>
    </row>
    <row r="20" spans="1:10" ht="12.75">
      <c r="A20" s="200">
        <v>232</v>
      </c>
      <c r="B20" s="201" t="s">
        <v>20</v>
      </c>
      <c r="C20" s="207"/>
      <c r="D20" s="207"/>
      <c r="E20" s="207"/>
      <c r="F20" s="207"/>
      <c r="G20" s="207"/>
      <c r="H20" s="123"/>
      <c r="I20" s="208">
        <f>H20-G20</f>
        <v>0</v>
      </c>
      <c r="J20" s="3"/>
    </row>
    <row r="21" spans="1:13" ht="27">
      <c r="A21" s="209" t="s">
        <v>21</v>
      </c>
      <c r="B21" s="210" t="s">
        <v>40</v>
      </c>
      <c r="C21" s="211">
        <f>SUM(C18:C20)</f>
        <v>72305</v>
      </c>
      <c r="D21" s="211">
        <f aca="true" t="shared" si="2" ref="D21:I21">SUM(D18:D20)</f>
        <v>111800</v>
      </c>
      <c r="E21" s="211">
        <f t="shared" si="2"/>
        <v>111800</v>
      </c>
      <c r="F21" s="211">
        <f t="shared" si="2"/>
        <v>111800</v>
      </c>
      <c r="G21" s="211">
        <f t="shared" si="2"/>
        <v>25740</v>
      </c>
      <c r="H21" s="211">
        <f t="shared" si="2"/>
        <v>5987</v>
      </c>
      <c r="I21" s="212">
        <f t="shared" si="2"/>
        <v>-19753</v>
      </c>
      <c r="J21" s="3"/>
      <c r="M21" s="121"/>
    </row>
    <row r="22" spans="1:13" ht="13.5">
      <c r="A22" s="200">
        <v>230</v>
      </c>
      <c r="B22" s="201" t="s">
        <v>18</v>
      </c>
      <c r="C22" s="213">
        <v>225000</v>
      </c>
      <c r="D22" s="214">
        <v>110000</v>
      </c>
      <c r="E22" s="214">
        <v>110000</v>
      </c>
      <c r="F22" s="215">
        <v>110000</v>
      </c>
      <c r="G22" s="214">
        <v>110000</v>
      </c>
      <c r="H22" s="214">
        <v>110000</v>
      </c>
      <c r="I22" s="208">
        <f>H22-G22</f>
        <v>0</v>
      </c>
      <c r="J22" s="3"/>
      <c r="L22" s="129"/>
      <c r="M22" s="121"/>
    </row>
    <row r="23" spans="1:10" ht="13.5">
      <c r="A23" s="200">
        <v>231</v>
      </c>
      <c r="B23" s="201" t="s">
        <v>19</v>
      </c>
      <c r="C23" s="216"/>
      <c r="D23" s="216"/>
      <c r="E23" s="216"/>
      <c r="F23" s="216"/>
      <c r="G23" s="216"/>
      <c r="H23" s="213"/>
      <c r="I23" s="208">
        <f>H23-G23</f>
        <v>0</v>
      </c>
      <c r="J23" s="3"/>
    </row>
    <row r="24" spans="1:13" ht="13.5">
      <c r="A24" s="200">
        <v>232</v>
      </c>
      <c r="B24" s="201" t="s">
        <v>20</v>
      </c>
      <c r="C24" s="216"/>
      <c r="D24" s="216"/>
      <c r="E24" s="216"/>
      <c r="F24" s="216"/>
      <c r="G24" s="216"/>
      <c r="H24" s="213"/>
      <c r="I24" s="208">
        <f>H24-G24</f>
        <v>0</v>
      </c>
      <c r="J24" s="3"/>
      <c r="M24" s="121"/>
    </row>
    <row r="25" spans="1:10" ht="13.5">
      <c r="A25" s="209" t="s">
        <v>21</v>
      </c>
      <c r="B25" s="210" t="s">
        <v>41</v>
      </c>
      <c r="C25" s="211">
        <f>SUM(C22:C24)</f>
        <v>225000</v>
      </c>
      <c r="D25" s="211">
        <f aca="true" t="shared" si="3" ref="D25:I25">SUM(D22:D24)</f>
        <v>110000</v>
      </c>
      <c r="E25" s="211">
        <f t="shared" si="3"/>
        <v>110000</v>
      </c>
      <c r="F25" s="211">
        <f t="shared" si="3"/>
        <v>110000</v>
      </c>
      <c r="G25" s="211">
        <f t="shared" si="3"/>
        <v>110000</v>
      </c>
      <c r="H25" s="211">
        <f t="shared" si="3"/>
        <v>110000</v>
      </c>
      <c r="I25" s="217">
        <f t="shared" si="3"/>
        <v>0</v>
      </c>
      <c r="J25" s="3"/>
    </row>
    <row r="26" spans="1:10" s="30" customFormat="1" ht="13.5">
      <c r="A26" s="203" t="s">
        <v>22</v>
      </c>
      <c r="B26" s="218" t="s">
        <v>61</v>
      </c>
      <c r="C26" s="219">
        <f aca="true" t="shared" si="4" ref="C26:I26">C21+C25</f>
        <v>297305</v>
      </c>
      <c r="D26" s="219">
        <f t="shared" si="4"/>
        <v>221800</v>
      </c>
      <c r="E26" s="219">
        <f t="shared" si="4"/>
        <v>221800</v>
      </c>
      <c r="F26" s="219">
        <f>F21+F25</f>
        <v>221800</v>
      </c>
      <c r="G26" s="219">
        <f t="shared" si="4"/>
        <v>135740</v>
      </c>
      <c r="H26" s="219">
        <f t="shared" si="4"/>
        <v>115987</v>
      </c>
      <c r="I26" s="220">
        <f t="shared" si="4"/>
        <v>-19753</v>
      </c>
      <c r="J26" s="29"/>
    </row>
    <row r="27" spans="1:9" ht="13.5">
      <c r="A27" s="354" t="s">
        <v>44</v>
      </c>
      <c r="B27" s="355"/>
      <c r="C27" s="221">
        <v>101</v>
      </c>
      <c r="D27" s="221"/>
      <c r="E27" s="221"/>
      <c r="F27" s="221"/>
      <c r="G27" s="221">
        <v>34</v>
      </c>
      <c r="H27" s="222"/>
      <c r="I27" s="223"/>
    </row>
    <row r="28" spans="1:12" s="30" customFormat="1" ht="18.75" customHeight="1" thickBot="1">
      <c r="A28" s="356" t="s">
        <v>45</v>
      </c>
      <c r="B28" s="357"/>
      <c r="C28" s="224">
        <f>C17+C26+C27</f>
        <v>596650</v>
      </c>
      <c r="D28" s="225">
        <f aca="true" t="shared" si="5" ref="D28:I28">D17+D26+D27</f>
        <v>651800</v>
      </c>
      <c r="E28" s="225">
        <f>E17+E26+E27</f>
        <v>573800</v>
      </c>
      <c r="F28" s="225">
        <f t="shared" si="5"/>
        <v>576012</v>
      </c>
      <c r="G28" s="225">
        <f>G17+G26+G27</f>
        <v>256703</v>
      </c>
      <c r="H28" s="225">
        <f>H17+H26+H27</f>
        <v>199476</v>
      </c>
      <c r="I28" s="226">
        <f t="shared" si="5"/>
        <v>-57193</v>
      </c>
      <c r="L28" s="126"/>
    </row>
    <row r="29" spans="1:9" ht="23.25" customHeight="1">
      <c r="A29" s="6"/>
      <c r="B29" s="4"/>
      <c r="C29" s="4"/>
      <c r="D29" s="15"/>
      <c r="E29" s="15"/>
      <c r="F29" s="15"/>
      <c r="G29" s="15"/>
      <c r="H29" s="15"/>
      <c r="I29" s="23"/>
    </row>
    <row r="30" ht="12.75">
      <c r="F30" s="127"/>
    </row>
  </sheetData>
  <sheetProtection/>
  <mergeCells count="5">
    <mergeCell ref="I8:I9"/>
    <mergeCell ref="A27:B27"/>
    <mergeCell ref="A28:B28"/>
    <mergeCell ref="B7:B9"/>
    <mergeCell ref="A7:A9"/>
  </mergeCells>
  <printOptions horizontalCentered="1" verticalCentered="1"/>
  <pageMargins left="0" right="0" top="0" bottom="0" header="0"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2:S2144"/>
  <sheetViews>
    <sheetView zoomScale="90" zoomScaleNormal="90" zoomScalePageLayoutView="0" workbookViewId="0" topLeftCell="A37">
      <selection activeCell="H59" sqref="H59"/>
    </sheetView>
  </sheetViews>
  <sheetFormatPr defaultColWidth="9.140625" defaultRowHeight="12.75"/>
  <cols>
    <col min="1" max="1" width="11.8515625" style="0" customWidth="1"/>
    <col min="2" max="2" width="34.7109375" style="0" customWidth="1"/>
    <col min="3" max="3" width="20.00390625" style="0" hidden="1" customWidth="1"/>
    <col min="4" max="4" width="10.7109375" style="0" customWidth="1"/>
    <col min="5" max="5" width="11.57421875" style="0" customWidth="1"/>
    <col min="6" max="6" width="10.140625" style="0" customWidth="1"/>
    <col min="7" max="7" width="10.7109375" style="107" customWidth="1"/>
    <col min="8" max="8" width="11.28125" style="107" customWidth="1"/>
    <col min="9" max="9" width="10.28125" style="107" customWidth="1"/>
    <col min="10" max="10" width="9.00390625" style="0" customWidth="1"/>
    <col min="11" max="11" width="11.421875" style="0" customWidth="1"/>
    <col min="12" max="12" width="11.140625" style="0" customWidth="1"/>
    <col min="13" max="13" width="10.57421875" style="0" customWidth="1"/>
    <col min="14" max="14" width="10.8515625" style="0" customWidth="1"/>
    <col min="15" max="15" width="11.28125" style="0" customWidth="1"/>
    <col min="16" max="16" width="8.8515625" style="0" customWidth="1"/>
    <col min="17" max="17" width="7.28125" style="0" customWidth="1"/>
    <col min="18" max="18" width="8.7109375" style="0" customWidth="1"/>
    <col min="19" max="19" width="48.140625" style="0" customWidth="1"/>
    <col min="21" max="21" width="40.57421875" style="0" customWidth="1"/>
  </cols>
  <sheetData>
    <row r="1" ht="12.75"/>
    <row r="2" spans="1:14" s="40" customFormat="1" ht="15.75">
      <c r="A2" s="43" t="s">
        <v>83</v>
      </c>
      <c r="B2" s="44"/>
      <c r="C2" s="44"/>
      <c r="D2" s="44"/>
      <c r="E2" s="44"/>
      <c r="F2" s="44"/>
      <c r="G2" s="103"/>
      <c r="H2" s="103"/>
      <c r="I2" s="103"/>
      <c r="J2" s="44"/>
      <c r="K2" s="44"/>
      <c r="L2" s="44"/>
      <c r="M2" s="44"/>
      <c r="N2" s="44"/>
    </row>
    <row r="3" spans="1:14" s="40" customFormat="1" ht="15.75">
      <c r="A3" s="38"/>
      <c r="B3" s="39"/>
      <c r="C3" s="39"/>
      <c r="D3" s="39"/>
      <c r="E3" s="39"/>
      <c r="F3" s="39"/>
      <c r="G3" s="104"/>
      <c r="H3" s="104"/>
      <c r="I3" s="104"/>
      <c r="J3" s="39"/>
      <c r="K3" s="39"/>
      <c r="L3" s="39"/>
      <c r="M3" s="39"/>
      <c r="N3" s="39"/>
    </row>
    <row r="4" spans="1:14" ht="24.75" customHeight="1">
      <c r="A4" s="46" t="s">
        <v>23</v>
      </c>
      <c r="B4" s="92" t="s">
        <v>113</v>
      </c>
      <c r="C4" s="45" t="s">
        <v>24</v>
      </c>
      <c r="D4" s="34">
        <v>14</v>
      </c>
      <c r="E4" s="5"/>
      <c r="F4" s="5"/>
      <c r="G4" s="105"/>
      <c r="H4" s="105"/>
      <c r="I4" s="105"/>
      <c r="J4" s="5"/>
      <c r="K4" s="7"/>
      <c r="L4" s="7"/>
      <c r="M4" s="7"/>
      <c r="N4" s="7"/>
    </row>
    <row r="5" spans="1:14" ht="15">
      <c r="A5" s="35"/>
      <c r="B5" s="36"/>
      <c r="C5" s="36"/>
      <c r="D5" s="36"/>
      <c r="E5" s="5"/>
      <c r="F5" s="5"/>
      <c r="G5" s="105"/>
      <c r="H5" s="105"/>
      <c r="I5" s="105"/>
      <c r="J5" s="5"/>
      <c r="K5" s="7"/>
      <c r="L5" s="7"/>
      <c r="M5" s="7"/>
      <c r="N5" s="7"/>
    </row>
    <row r="6" spans="1:14" ht="15">
      <c r="A6" s="46" t="s">
        <v>1</v>
      </c>
      <c r="B6" s="93" t="s">
        <v>100</v>
      </c>
      <c r="C6" s="45" t="s">
        <v>60</v>
      </c>
      <c r="D6" s="91" t="s">
        <v>106</v>
      </c>
      <c r="E6" s="42"/>
      <c r="F6" s="41"/>
      <c r="G6" s="106"/>
      <c r="H6" s="106"/>
      <c r="I6" s="106"/>
      <c r="J6" s="41"/>
      <c r="K6" s="7"/>
      <c r="L6" s="7"/>
      <c r="M6" s="7"/>
      <c r="N6" s="7"/>
    </row>
    <row r="7" spans="1:14" ht="15">
      <c r="A7" s="329"/>
      <c r="B7" s="330"/>
      <c r="C7" s="329"/>
      <c r="D7" s="331"/>
      <c r="E7" s="41"/>
      <c r="F7" s="41"/>
      <c r="G7" s="106"/>
      <c r="H7" s="106"/>
      <c r="I7" s="106"/>
      <c r="J7" s="41"/>
      <c r="K7" s="7"/>
      <c r="L7" s="7"/>
      <c r="M7" s="7"/>
      <c r="N7" s="7"/>
    </row>
    <row r="8" spans="1:14" ht="15">
      <c r="A8" s="329"/>
      <c r="B8" s="330"/>
      <c r="C8" s="329"/>
      <c r="D8" s="331"/>
      <c r="E8" s="41"/>
      <c r="F8" s="41"/>
      <c r="G8" s="106"/>
      <c r="H8" s="106"/>
      <c r="I8" s="106"/>
      <c r="J8" s="41"/>
      <c r="K8" s="7"/>
      <c r="L8" s="7"/>
      <c r="M8" s="7"/>
      <c r="N8" s="7"/>
    </row>
    <row r="9" spans="1:14" ht="15">
      <c r="A9" s="329"/>
      <c r="B9" s="330"/>
      <c r="C9" s="329"/>
      <c r="D9" s="331"/>
      <c r="E9" s="41"/>
      <c r="F9" s="41"/>
      <c r="G9" s="106"/>
      <c r="H9" s="106"/>
      <c r="I9" s="106"/>
      <c r="J9" s="41"/>
      <c r="K9" s="7"/>
      <c r="L9" s="7"/>
      <c r="M9" s="7"/>
      <c r="N9" s="7"/>
    </row>
    <row r="10" spans="1:14" ht="15">
      <c r="A10" s="329"/>
      <c r="B10" s="330"/>
      <c r="C10" s="329"/>
      <c r="D10" s="331"/>
      <c r="E10" s="41"/>
      <c r="F10" s="41"/>
      <c r="G10" s="106"/>
      <c r="H10" s="106"/>
      <c r="I10" s="106"/>
      <c r="J10" s="41"/>
      <c r="K10" s="7"/>
      <c r="L10" s="7"/>
      <c r="M10" s="7"/>
      <c r="N10" s="7"/>
    </row>
    <row r="11" spans="1:2" ht="15.75" thickBot="1">
      <c r="A11" s="372"/>
      <c r="B11" s="373"/>
    </row>
    <row r="12" spans="1:19" s="90" customFormat="1" ht="16.5" thickBot="1">
      <c r="A12" s="89"/>
      <c r="B12" s="257" t="s">
        <v>58</v>
      </c>
      <c r="C12" s="258"/>
      <c r="D12" s="259"/>
      <c r="E12" s="259"/>
      <c r="F12" s="259" t="s">
        <v>90</v>
      </c>
      <c r="G12" s="260"/>
      <c r="H12" s="260"/>
      <c r="I12" s="260" t="s">
        <v>91</v>
      </c>
      <c r="J12" s="259"/>
      <c r="K12" s="259"/>
      <c r="L12" s="259" t="s">
        <v>92</v>
      </c>
      <c r="M12" s="259"/>
      <c r="N12" s="259"/>
      <c r="O12" s="259" t="s">
        <v>93</v>
      </c>
      <c r="P12" s="362" t="s">
        <v>97</v>
      </c>
      <c r="Q12" s="363"/>
      <c r="R12" s="363"/>
      <c r="S12" s="370" t="s">
        <v>32</v>
      </c>
    </row>
    <row r="13" spans="1:19" s="47" customFormat="1" ht="33" customHeight="1">
      <c r="A13" s="382" t="s">
        <v>0</v>
      </c>
      <c r="B13" s="380" t="s">
        <v>72</v>
      </c>
      <c r="C13" s="368" t="s">
        <v>74</v>
      </c>
      <c r="D13" s="368" t="s">
        <v>238</v>
      </c>
      <c r="E13" s="368" t="s">
        <v>239</v>
      </c>
      <c r="F13" s="374" t="s">
        <v>240</v>
      </c>
      <c r="G13" s="364" t="s">
        <v>241</v>
      </c>
      <c r="H13" s="364" t="s">
        <v>242</v>
      </c>
      <c r="I13" s="364" t="s">
        <v>243</v>
      </c>
      <c r="J13" s="368" t="s">
        <v>244</v>
      </c>
      <c r="K13" s="368" t="s">
        <v>245</v>
      </c>
      <c r="L13" s="374" t="s">
        <v>232</v>
      </c>
      <c r="M13" s="368" t="s">
        <v>246</v>
      </c>
      <c r="N13" s="368" t="s">
        <v>247</v>
      </c>
      <c r="O13" s="374" t="s">
        <v>248</v>
      </c>
      <c r="P13" s="366" t="s">
        <v>94</v>
      </c>
      <c r="Q13" s="366" t="s">
        <v>95</v>
      </c>
      <c r="R13" s="378" t="s">
        <v>96</v>
      </c>
      <c r="S13" s="371"/>
    </row>
    <row r="14" spans="1:19" s="47" customFormat="1" ht="65.25" customHeight="1" thickBot="1">
      <c r="A14" s="383"/>
      <c r="B14" s="381"/>
      <c r="C14" s="369"/>
      <c r="D14" s="369"/>
      <c r="E14" s="369"/>
      <c r="F14" s="375"/>
      <c r="G14" s="365"/>
      <c r="H14" s="365"/>
      <c r="I14" s="365"/>
      <c r="J14" s="369"/>
      <c r="K14" s="369"/>
      <c r="L14" s="375"/>
      <c r="M14" s="369"/>
      <c r="N14" s="369"/>
      <c r="O14" s="375"/>
      <c r="P14" s="367"/>
      <c r="Q14" s="367"/>
      <c r="R14" s="379"/>
      <c r="S14" s="371"/>
    </row>
    <row r="15" spans="1:19" s="26" customFormat="1" ht="49.5" customHeight="1">
      <c r="A15" s="317" t="s">
        <v>75</v>
      </c>
      <c r="B15" s="227" t="s">
        <v>132</v>
      </c>
      <c r="C15" s="228" t="s">
        <v>108</v>
      </c>
      <c r="D15" s="229">
        <v>1470</v>
      </c>
      <c r="E15" s="229">
        <v>227925</v>
      </c>
      <c r="F15" s="230">
        <f>E15/D15</f>
        <v>155.05102040816325</v>
      </c>
      <c r="G15" s="229">
        <v>1340</v>
      </c>
      <c r="H15" s="229">
        <v>261362</v>
      </c>
      <c r="I15" s="230">
        <f>H15/G15</f>
        <v>195.04626865671642</v>
      </c>
      <c r="J15" s="229">
        <v>445</v>
      </c>
      <c r="K15" s="229">
        <v>93294</v>
      </c>
      <c r="L15" s="230">
        <f>K15/J15</f>
        <v>209.64943820224718</v>
      </c>
      <c r="M15" s="229">
        <f>405+22</f>
        <v>427</v>
      </c>
      <c r="N15" s="229">
        <v>70324</v>
      </c>
      <c r="O15" s="230">
        <f>N15/M15</f>
        <v>164.69320843091336</v>
      </c>
      <c r="P15" s="230">
        <f>O15-F15</f>
        <v>9.642188022750105</v>
      </c>
      <c r="Q15" s="230">
        <f aca="true" t="shared" si="0" ref="Q15:Q23">O15-I15</f>
        <v>-30.353060225803063</v>
      </c>
      <c r="R15" s="323">
        <f aca="true" t="shared" si="1" ref="R15:R23">O15-L15</f>
        <v>-44.956229771333824</v>
      </c>
      <c r="S15" s="231" t="s">
        <v>250</v>
      </c>
    </row>
    <row r="16" spans="1:19" s="26" customFormat="1" ht="60" customHeight="1">
      <c r="A16" s="317" t="s">
        <v>76</v>
      </c>
      <c r="B16" s="232" t="s">
        <v>133</v>
      </c>
      <c r="C16" s="233" t="s">
        <v>109</v>
      </c>
      <c r="D16" s="234">
        <v>16</v>
      </c>
      <c r="E16" s="234">
        <v>5000</v>
      </c>
      <c r="F16" s="235">
        <f aca="true" t="shared" si="2" ref="F16:F24">E16/D16</f>
        <v>312.5</v>
      </c>
      <c r="G16" s="234">
        <v>7</v>
      </c>
      <c r="H16" s="234">
        <v>5000</v>
      </c>
      <c r="I16" s="235">
        <f>H16/G16</f>
        <v>714.2857142857143</v>
      </c>
      <c r="J16" s="234">
        <v>4</v>
      </c>
      <c r="K16" s="234">
        <v>2857</v>
      </c>
      <c r="L16" s="230">
        <f aca="true" t="shared" si="3" ref="L16:L23">K16/J16</f>
        <v>714.25</v>
      </c>
      <c r="M16" s="234">
        <v>10</v>
      </c>
      <c r="N16" s="234">
        <v>2857</v>
      </c>
      <c r="O16" s="235">
        <f>N16/M16</f>
        <v>285.7</v>
      </c>
      <c r="P16" s="235">
        <f>O16-F16</f>
        <v>-26.80000000000001</v>
      </c>
      <c r="Q16" s="235">
        <f t="shared" si="0"/>
        <v>-428.58571428571435</v>
      </c>
      <c r="R16" s="324">
        <f t="shared" si="1"/>
        <v>-428.55</v>
      </c>
      <c r="S16" s="236" t="s">
        <v>251</v>
      </c>
    </row>
    <row r="17" spans="1:19" s="26" customFormat="1" ht="113.25" customHeight="1">
      <c r="A17" s="317" t="s">
        <v>46</v>
      </c>
      <c r="B17" s="232" t="s">
        <v>139</v>
      </c>
      <c r="C17" s="233" t="s">
        <v>127</v>
      </c>
      <c r="D17" s="234">
        <v>48272</v>
      </c>
      <c r="E17" s="234">
        <v>52616</v>
      </c>
      <c r="F17" s="235">
        <f t="shared" si="2"/>
        <v>1.089990056347365</v>
      </c>
      <c r="G17" s="234">
        <v>45000</v>
      </c>
      <c r="H17" s="234">
        <v>49050</v>
      </c>
      <c r="I17" s="237">
        <f>H17/G17</f>
        <v>1.09</v>
      </c>
      <c r="J17" s="234">
        <v>15000</v>
      </c>
      <c r="K17" s="234">
        <v>16350</v>
      </c>
      <c r="L17" s="238">
        <f t="shared" si="3"/>
        <v>1.09</v>
      </c>
      <c r="M17" s="234">
        <v>5090</v>
      </c>
      <c r="N17" s="234">
        <v>5549</v>
      </c>
      <c r="O17" s="237">
        <f>N17/M17</f>
        <v>1.0901768172888016</v>
      </c>
      <c r="P17" s="235">
        <f>O17-F17</f>
        <v>0.00018676094143654787</v>
      </c>
      <c r="Q17" s="235">
        <f t="shared" si="0"/>
        <v>0.0001768172888014785</v>
      </c>
      <c r="R17" s="324">
        <f t="shared" si="1"/>
        <v>0.0001768172888014785</v>
      </c>
      <c r="S17" s="239" t="s">
        <v>252</v>
      </c>
    </row>
    <row r="18" spans="1:19" s="26" customFormat="1" ht="57.75" customHeight="1">
      <c r="A18" s="317" t="s">
        <v>160</v>
      </c>
      <c r="B18" s="232" t="s">
        <v>147</v>
      </c>
      <c r="C18" s="233" t="s">
        <v>148</v>
      </c>
      <c r="D18" s="234">
        <v>0</v>
      </c>
      <c r="E18" s="234">
        <v>0</v>
      </c>
      <c r="F18" s="235">
        <v>0</v>
      </c>
      <c r="G18" s="234">
        <v>320</v>
      </c>
      <c r="H18" s="234">
        <v>17000</v>
      </c>
      <c r="I18" s="235">
        <v>0</v>
      </c>
      <c r="J18" s="234">
        <v>7</v>
      </c>
      <c r="K18" s="234">
        <v>411</v>
      </c>
      <c r="L18" s="230">
        <v>0</v>
      </c>
      <c r="M18" s="234">
        <v>0</v>
      </c>
      <c r="N18" s="234">
        <v>271</v>
      </c>
      <c r="O18" s="237">
        <v>0</v>
      </c>
      <c r="P18" s="235">
        <v>0</v>
      </c>
      <c r="Q18" s="235">
        <f>O18-I18</f>
        <v>0</v>
      </c>
      <c r="R18" s="324">
        <f>O18-L18</f>
        <v>0</v>
      </c>
      <c r="S18" s="239" t="s">
        <v>253</v>
      </c>
    </row>
    <row r="19" spans="1:19" s="119" customFormat="1" ht="56.25" customHeight="1">
      <c r="A19" s="318" t="s">
        <v>47</v>
      </c>
      <c r="B19" s="232" t="s">
        <v>140</v>
      </c>
      <c r="C19" s="240" t="s">
        <v>110</v>
      </c>
      <c r="D19" s="234">
        <v>5</v>
      </c>
      <c r="E19" s="234">
        <v>4933</v>
      </c>
      <c r="F19" s="235">
        <f t="shared" si="2"/>
        <v>986.6</v>
      </c>
      <c r="G19" s="234">
        <v>7</v>
      </c>
      <c r="H19" s="234">
        <v>8600</v>
      </c>
      <c r="I19" s="235"/>
      <c r="J19" s="234">
        <v>4</v>
      </c>
      <c r="K19" s="234">
        <v>2980</v>
      </c>
      <c r="L19" s="230">
        <f t="shared" si="3"/>
        <v>745</v>
      </c>
      <c r="M19" s="234">
        <v>4</v>
      </c>
      <c r="N19" s="234">
        <v>1555</v>
      </c>
      <c r="O19" s="237">
        <f>N19/M19</f>
        <v>388.75</v>
      </c>
      <c r="P19" s="235">
        <v>0</v>
      </c>
      <c r="Q19" s="235">
        <v>0</v>
      </c>
      <c r="R19" s="324">
        <v>0</v>
      </c>
      <c r="S19" s="243" t="s">
        <v>254</v>
      </c>
    </row>
    <row r="20" spans="1:19" s="98" customFormat="1" ht="49.5" customHeight="1">
      <c r="A20" s="319" t="s">
        <v>157</v>
      </c>
      <c r="B20" s="232" t="s">
        <v>130</v>
      </c>
      <c r="C20" s="240" t="s">
        <v>131</v>
      </c>
      <c r="D20" s="234">
        <v>1290</v>
      </c>
      <c r="E20" s="234">
        <v>8770</v>
      </c>
      <c r="F20" s="235">
        <f t="shared" si="2"/>
        <v>6.7984496124031</v>
      </c>
      <c r="G20" s="234">
        <v>55000</v>
      </c>
      <c r="H20" s="234">
        <v>13200</v>
      </c>
      <c r="I20" s="237">
        <f>H20/G20</f>
        <v>0.24</v>
      </c>
      <c r="J20" s="234">
        <v>18500</v>
      </c>
      <c r="K20" s="234">
        <v>5037</v>
      </c>
      <c r="L20" s="238">
        <f t="shared" si="3"/>
        <v>0.2722702702702703</v>
      </c>
      <c r="M20" s="234">
        <v>17242</v>
      </c>
      <c r="N20" s="234">
        <v>2933</v>
      </c>
      <c r="O20" s="241">
        <v>0</v>
      </c>
      <c r="P20" s="235">
        <f>O20-F20</f>
        <v>-6.7984496124031</v>
      </c>
      <c r="Q20" s="235">
        <f t="shared" si="0"/>
        <v>-0.24</v>
      </c>
      <c r="R20" s="324">
        <f t="shared" si="1"/>
        <v>-0.2722702702702703</v>
      </c>
      <c r="S20" s="239" t="s">
        <v>255</v>
      </c>
    </row>
    <row r="21" spans="1:19" s="98" customFormat="1" ht="126" customHeight="1">
      <c r="A21" s="320" t="s">
        <v>49</v>
      </c>
      <c r="B21" s="232" t="s">
        <v>181</v>
      </c>
      <c r="C21" s="233" t="s">
        <v>146</v>
      </c>
      <c r="D21" s="234">
        <v>1850</v>
      </c>
      <c r="E21" s="234">
        <v>49985</v>
      </c>
      <c r="F21" s="235">
        <f t="shared" si="2"/>
        <v>27.018918918918917</v>
      </c>
      <c r="G21" s="242">
        <v>3</v>
      </c>
      <c r="H21" s="242">
        <v>14982</v>
      </c>
      <c r="I21" s="237">
        <f>H21/G21</f>
        <v>4994</v>
      </c>
      <c r="J21" s="234">
        <v>3</v>
      </c>
      <c r="K21" s="234">
        <v>7500</v>
      </c>
      <c r="L21" s="230">
        <f t="shared" si="3"/>
        <v>2500</v>
      </c>
      <c r="M21" s="234">
        <v>0</v>
      </c>
      <c r="N21" s="234">
        <v>0</v>
      </c>
      <c r="O21" s="241">
        <v>0</v>
      </c>
      <c r="P21" s="235"/>
      <c r="Q21" s="235"/>
      <c r="R21" s="324"/>
      <c r="S21" s="150" t="s">
        <v>201</v>
      </c>
    </row>
    <row r="22" spans="1:19" s="98" customFormat="1" ht="72" customHeight="1">
      <c r="A22" s="321" t="s">
        <v>182</v>
      </c>
      <c r="B22" s="232" t="s">
        <v>168</v>
      </c>
      <c r="C22" s="240" t="s">
        <v>112</v>
      </c>
      <c r="D22" s="234">
        <v>685</v>
      </c>
      <c r="E22" s="234">
        <v>20052</v>
      </c>
      <c r="F22" s="235">
        <f t="shared" si="2"/>
        <v>29.272992700729926</v>
      </c>
      <c r="G22" s="234">
        <f>2+10+24+70</f>
        <v>106</v>
      </c>
      <c r="H22" s="234">
        <v>9500</v>
      </c>
      <c r="I22" s="237">
        <f>H22/G22</f>
        <v>89.62264150943396</v>
      </c>
      <c r="J22" s="234">
        <v>30</v>
      </c>
      <c r="K22" s="234">
        <f>2690+1280</f>
        <v>3970</v>
      </c>
      <c r="L22" s="230">
        <f t="shared" si="3"/>
        <v>132.33333333333334</v>
      </c>
      <c r="M22" s="234">
        <v>4</v>
      </c>
      <c r="N22" s="234">
        <v>20</v>
      </c>
      <c r="O22" s="241">
        <f>N22/M22</f>
        <v>5</v>
      </c>
      <c r="P22" s="235">
        <v>0</v>
      </c>
      <c r="Q22" s="235">
        <v>0</v>
      </c>
      <c r="R22" s="324">
        <v>0</v>
      </c>
      <c r="S22" s="150" t="s">
        <v>202</v>
      </c>
    </row>
    <row r="23" spans="1:19" s="98" customFormat="1" ht="47.25" customHeight="1">
      <c r="A23" s="321" t="s">
        <v>158</v>
      </c>
      <c r="B23" s="232" t="s">
        <v>114</v>
      </c>
      <c r="C23" s="240" t="s">
        <v>169</v>
      </c>
      <c r="D23" s="234">
        <v>1</v>
      </c>
      <c r="E23" s="234">
        <v>226999</v>
      </c>
      <c r="F23" s="235">
        <f t="shared" si="2"/>
        <v>226999</v>
      </c>
      <c r="G23" s="234">
        <v>1</v>
      </c>
      <c r="H23" s="234">
        <v>111000</v>
      </c>
      <c r="I23" s="237">
        <f>H23/G23</f>
        <v>111000</v>
      </c>
      <c r="J23" s="234">
        <v>1</v>
      </c>
      <c r="K23" s="234">
        <v>111000</v>
      </c>
      <c r="L23" s="230">
        <f t="shared" si="3"/>
        <v>111000</v>
      </c>
      <c r="M23" s="234">
        <v>1</v>
      </c>
      <c r="N23" s="234">
        <v>110807</v>
      </c>
      <c r="O23" s="235">
        <f>N23/M23</f>
        <v>110807</v>
      </c>
      <c r="P23" s="235">
        <f>O23-F23</f>
        <v>-116192</v>
      </c>
      <c r="Q23" s="235">
        <f t="shared" si="0"/>
        <v>-193</v>
      </c>
      <c r="R23" s="324">
        <f t="shared" si="1"/>
        <v>-193</v>
      </c>
      <c r="S23" s="243" t="s">
        <v>184</v>
      </c>
    </row>
    <row r="24" spans="1:19" s="98" customFormat="1" ht="49.5" customHeight="1">
      <c r="A24" s="321" t="s">
        <v>111</v>
      </c>
      <c r="B24" s="244" t="s">
        <v>261</v>
      </c>
      <c r="C24" s="240" t="s">
        <v>169</v>
      </c>
      <c r="D24" s="234">
        <v>1</v>
      </c>
      <c r="E24" s="234">
        <v>270</v>
      </c>
      <c r="F24" s="235">
        <f t="shared" si="2"/>
        <v>270</v>
      </c>
      <c r="G24" s="234"/>
      <c r="H24" s="234"/>
      <c r="I24" s="237"/>
      <c r="J24" s="234"/>
      <c r="K24" s="234"/>
      <c r="L24" s="230">
        <v>0</v>
      </c>
      <c r="M24" s="234"/>
      <c r="N24" s="234"/>
      <c r="O24" s="235"/>
      <c r="P24" s="235"/>
      <c r="Q24" s="235"/>
      <c r="R24" s="324"/>
      <c r="S24" s="243" t="s">
        <v>200</v>
      </c>
    </row>
    <row r="25" spans="1:19" s="98" customFormat="1" ht="85.5" customHeight="1">
      <c r="A25" s="321" t="s">
        <v>159</v>
      </c>
      <c r="B25" s="245" t="s">
        <v>260</v>
      </c>
      <c r="C25" s="240" t="s">
        <v>146</v>
      </c>
      <c r="D25" s="246"/>
      <c r="E25" s="234"/>
      <c r="F25" s="235"/>
      <c r="G25" s="234">
        <v>1</v>
      </c>
      <c r="H25" s="234">
        <v>9860</v>
      </c>
      <c r="I25" s="237"/>
      <c r="J25" s="234">
        <v>1</v>
      </c>
      <c r="K25" s="234">
        <v>5590</v>
      </c>
      <c r="L25" s="235">
        <v>0</v>
      </c>
      <c r="M25" s="234"/>
      <c r="N25" s="234"/>
      <c r="O25" s="235"/>
      <c r="P25" s="235"/>
      <c r="Q25" s="235"/>
      <c r="R25" s="324"/>
      <c r="S25" s="247" t="s">
        <v>225</v>
      </c>
    </row>
    <row r="26" spans="1:19" s="98" customFormat="1" ht="60" customHeight="1">
      <c r="A26" s="321" t="s">
        <v>170</v>
      </c>
      <c r="B26" s="248" t="s">
        <v>183</v>
      </c>
      <c r="C26" s="240" t="s">
        <v>148</v>
      </c>
      <c r="D26" s="246"/>
      <c r="E26" s="234"/>
      <c r="F26" s="235"/>
      <c r="G26" s="234">
        <v>1</v>
      </c>
      <c r="H26" s="234">
        <v>64458</v>
      </c>
      <c r="I26" s="237">
        <f>H26/G26</f>
        <v>64458</v>
      </c>
      <c r="J26" s="234">
        <v>1</v>
      </c>
      <c r="K26" s="234">
        <v>7680</v>
      </c>
      <c r="L26" s="235">
        <f>K26/J26</f>
        <v>7680</v>
      </c>
      <c r="M26" s="234">
        <v>1</v>
      </c>
      <c r="N26" s="234">
        <v>5160</v>
      </c>
      <c r="O26" s="235"/>
      <c r="P26" s="235"/>
      <c r="Q26" s="235"/>
      <c r="R26" s="324"/>
      <c r="S26" s="249" t="s">
        <v>199</v>
      </c>
    </row>
    <row r="27" spans="1:19" s="98" customFormat="1" ht="48.75" customHeight="1" thickBot="1">
      <c r="A27" s="322" t="s">
        <v>90</v>
      </c>
      <c r="B27" s="250" t="s">
        <v>198</v>
      </c>
      <c r="C27" s="251" t="s">
        <v>148</v>
      </c>
      <c r="D27" s="252"/>
      <c r="E27" s="253"/>
      <c r="F27" s="254"/>
      <c r="G27" s="253">
        <v>1</v>
      </c>
      <c r="H27" s="253">
        <v>12000</v>
      </c>
      <c r="I27" s="255">
        <f>H27/G27</f>
        <v>12000</v>
      </c>
      <c r="J27" s="253"/>
      <c r="K27" s="253"/>
      <c r="L27" s="254">
        <v>0</v>
      </c>
      <c r="M27" s="253"/>
      <c r="N27" s="253"/>
      <c r="O27" s="254"/>
      <c r="P27" s="254"/>
      <c r="Q27" s="254"/>
      <c r="R27" s="325"/>
      <c r="S27" s="256" t="s">
        <v>217</v>
      </c>
    </row>
    <row r="28" spans="1:19" s="98" customFormat="1" ht="44.25" customHeight="1">
      <c r="A28" s="310"/>
      <c r="B28" s="311"/>
      <c r="C28" s="312"/>
      <c r="D28" s="313"/>
      <c r="E28" s="314"/>
      <c r="F28" s="314"/>
      <c r="G28" s="314"/>
      <c r="H28" s="314"/>
      <c r="I28" s="315"/>
      <c r="J28" s="314"/>
      <c r="K28" s="314"/>
      <c r="L28" s="314"/>
      <c r="M28" s="314"/>
      <c r="N28" s="314"/>
      <c r="O28" s="314"/>
      <c r="P28" s="314"/>
      <c r="Q28" s="314"/>
      <c r="R28" s="314"/>
      <c r="S28" s="316"/>
    </row>
    <row r="29" spans="1:14" ht="13.5" thickBot="1">
      <c r="A29" s="376" t="s">
        <v>82</v>
      </c>
      <c r="B29" s="377"/>
      <c r="C29" s="377"/>
      <c r="D29" s="377"/>
      <c r="E29" s="377"/>
      <c r="F29" s="377"/>
      <c r="G29"/>
      <c r="H29"/>
      <c r="I29"/>
      <c r="K29" s="121"/>
      <c r="N29" s="121"/>
    </row>
    <row r="30" spans="1:14" ht="34.5" thickTop="1">
      <c r="A30" s="86" t="s">
        <v>0</v>
      </c>
      <c r="B30" s="76" t="s">
        <v>72</v>
      </c>
      <c r="C30" s="77" t="s">
        <v>80</v>
      </c>
      <c r="D30" s="77" t="s">
        <v>63</v>
      </c>
      <c r="E30" s="77" t="s">
        <v>81</v>
      </c>
      <c r="F30" s="78" t="s">
        <v>32</v>
      </c>
      <c r="G30"/>
      <c r="H30"/>
      <c r="I30"/>
      <c r="N30" s="121"/>
    </row>
    <row r="31" spans="1:14" ht="12.75">
      <c r="A31" s="87" t="s">
        <v>75</v>
      </c>
      <c r="B31" s="33" t="s">
        <v>89</v>
      </c>
      <c r="C31" s="32"/>
      <c r="D31" s="32"/>
      <c r="E31" s="37">
        <v>0</v>
      </c>
      <c r="F31" s="79"/>
      <c r="G31"/>
      <c r="H31"/>
      <c r="I31"/>
      <c r="K31" s="121"/>
      <c r="N31" s="121"/>
    </row>
    <row r="32" spans="1:9" ht="13.5" thickBot="1">
      <c r="A32" s="88" t="s">
        <v>47</v>
      </c>
      <c r="B32" s="80" t="s">
        <v>77</v>
      </c>
      <c r="C32" s="81"/>
      <c r="D32" s="81"/>
      <c r="E32" s="82">
        <v>0</v>
      </c>
      <c r="F32" s="83"/>
      <c r="G32"/>
      <c r="H32"/>
      <c r="I32" s="19"/>
    </row>
    <row r="33" spans="1:9" ht="13.5" thickTop="1">
      <c r="A33" s="326"/>
      <c r="B33" s="326"/>
      <c r="C33" s="327"/>
      <c r="D33" s="327"/>
      <c r="E33" s="328"/>
      <c r="F33" s="327"/>
      <c r="G33"/>
      <c r="H33"/>
      <c r="I33" s="19"/>
    </row>
    <row r="34" spans="1:9" ht="12.75">
      <c r="A34" s="326"/>
      <c r="B34" s="326"/>
      <c r="C34" s="327"/>
      <c r="D34" s="327"/>
      <c r="E34" s="328"/>
      <c r="F34" s="327"/>
      <c r="G34"/>
      <c r="H34"/>
      <c r="I34" s="19"/>
    </row>
    <row r="35" spans="1:9" ht="12.75">
      <c r="A35" s="326"/>
      <c r="B35" s="326"/>
      <c r="C35" s="327"/>
      <c r="D35" s="327"/>
      <c r="E35" s="328"/>
      <c r="F35" s="327"/>
      <c r="G35"/>
      <c r="H35"/>
      <c r="I35" s="19"/>
    </row>
    <row r="36" spans="1:9" ht="12.75">
      <c r="A36" s="326"/>
      <c r="B36" s="326"/>
      <c r="C36" s="327"/>
      <c r="D36" s="327"/>
      <c r="E36" s="328"/>
      <c r="F36" s="327"/>
      <c r="G36"/>
      <c r="H36"/>
      <c r="I36" s="19"/>
    </row>
    <row r="2144" ht="12.75">
      <c r="M2144">
        <f>SUM(M1788:M1869)</f>
        <v>0</v>
      </c>
    </row>
  </sheetData>
  <sheetProtection/>
  <mergeCells count="22">
    <mergeCell ref="O13:O14"/>
    <mergeCell ref="F13:F14"/>
    <mergeCell ref="N13:N14"/>
    <mergeCell ref="D13:D14"/>
    <mergeCell ref="E13:E14"/>
    <mergeCell ref="A29:F29"/>
    <mergeCell ref="R13:R14"/>
    <mergeCell ref="B13:B14"/>
    <mergeCell ref="C13:C14"/>
    <mergeCell ref="I13:I14"/>
    <mergeCell ref="A13:A14"/>
    <mergeCell ref="G13:G14"/>
    <mergeCell ref="P12:R12"/>
    <mergeCell ref="H13:H14"/>
    <mergeCell ref="Q13:Q14"/>
    <mergeCell ref="M13:M14"/>
    <mergeCell ref="S12:S14"/>
    <mergeCell ref="A11:B11"/>
    <mergeCell ref="P13:P14"/>
    <mergeCell ref="J13:J14"/>
    <mergeCell ref="K13:K14"/>
    <mergeCell ref="L13:L14"/>
  </mergeCells>
  <printOptions horizontalCentered="1" verticalCentered="1"/>
  <pageMargins left="0.17" right="0.25" top="0.17" bottom="0.17" header="0.3" footer="0.3"/>
  <pageSetup fitToHeight="2" fitToWidth="2" horizontalDpi="600" verticalDpi="600" orientation="landscape" paperSize="9" scale="5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J26"/>
  <sheetViews>
    <sheetView zoomScale="80" zoomScaleNormal="80" zoomScalePageLayoutView="0" workbookViewId="0" topLeftCell="A16">
      <selection activeCell="D31" sqref="D31"/>
    </sheetView>
  </sheetViews>
  <sheetFormatPr defaultColWidth="9.140625" defaultRowHeight="12.75"/>
  <cols>
    <col min="1" max="1" width="14.57421875" style="11" customWidth="1"/>
    <col min="2" max="2" width="54.421875" style="11" customWidth="1"/>
    <col min="3" max="3" width="18.28125" style="0" customWidth="1"/>
    <col min="4" max="4" width="36.8515625" style="0" customWidth="1"/>
    <col min="5" max="5" width="12.7109375" style="11" customWidth="1"/>
    <col min="6" max="6" width="14.421875" style="11" customWidth="1"/>
    <col min="7" max="7" width="12.28125" style="11" customWidth="1"/>
    <col min="8" max="8" width="12.00390625" style="11" customWidth="1"/>
    <col min="9" max="9" width="14.140625" style="11" customWidth="1"/>
    <col min="10" max="10" width="68.7109375" style="52" customWidth="1"/>
    <col min="11" max="11" width="9.140625" style="0" customWidth="1"/>
  </cols>
  <sheetData>
    <row r="2" spans="1:10" ht="15.75">
      <c r="A2" s="48" t="s">
        <v>85</v>
      </c>
      <c r="B2" s="21"/>
      <c r="C2" s="49"/>
      <c r="D2" s="40"/>
      <c r="E2" s="21"/>
      <c r="F2" s="21"/>
      <c r="G2" s="21"/>
      <c r="H2" s="21"/>
      <c r="I2" s="21"/>
      <c r="J2" s="73"/>
    </row>
    <row r="3" spans="1:9" ht="44.25" customHeight="1">
      <c r="A3" s="84" t="s">
        <v>262</v>
      </c>
      <c r="B3" s="22"/>
      <c r="C3" s="85"/>
      <c r="D3" s="52"/>
      <c r="E3" s="22"/>
      <c r="F3" s="22"/>
      <c r="G3" s="22"/>
      <c r="H3" s="22"/>
      <c r="I3" s="22"/>
    </row>
    <row r="4" ht="13.5" thickBot="1"/>
    <row r="5" spans="1:10" ht="31.5">
      <c r="A5" s="50" t="s">
        <v>60</v>
      </c>
      <c r="B5" s="94" t="s">
        <v>106</v>
      </c>
      <c r="C5" s="74" t="s">
        <v>48</v>
      </c>
      <c r="D5" s="384" t="s">
        <v>119</v>
      </c>
      <c r="E5" s="385"/>
      <c r="F5" s="385"/>
      <c r="G5" s="385"/>
      <c r="H5" s="385"/>
      <c r="I5" s="386"/>
      <c r="J5" s="75" t="s">
        <v>32</v>
      </c>
    </row>
    <row r="6" spans="1:10" ht="156.75">
      <c r="A6" s="270" t="s">
        <v>64</v>
      </c>
      <c r="B6" s="146" t="s">
        <v>187</v>
      </c>
      <c r="C6" s="271"/>
      <c r="D6" s="262"/>
      <c r="E6" s="263"/>
      <c r="F6" s="263"/>
      <c r="G6" s="263"/>
      <c r="H6" s="263"/>
      <c r="I6" s="264"/>
      <c r="J6" s="272" t="s">
        <v>249</v>
      </c>
    </row>
    <row r="7" spans="1:10" ht="14.25">
      <c r="A7" s="273"/>
      <c r="B7" s="265"/>
      <c r="C7" s="266"/>
      <c r="D7" s="387" t="s">
        <v>141</v>
      </c>
      <c r="E7" s="387"/>
      <c r="F7" s="387"/>
      <c r="G7" s="387"/>
      <c r="H7" s="387"/>
      <c r="I7" s="387"/>
      <c r="J7" s="274"/>
    </row>
    <row r="8" spans="1:10" ht="85.5" customHeight="1">
      <c r="A8" s="275"/>
      <c r="B8" s="276" t="s">
        <v>150</v>
      </c>
      <c r="C8" s="266" t="s">
        <v>69</v>
      </c>
      <c r="D8" s="266" t="s">
        <v>256</v>
      </c>
      <c r="E8" s="266" t="s">
        <v>68</v>
      </c>
      <c r="F8" s="266" t="s">
        <v>233</v>
      </c>
      <c r="G8" s="266" t="s">
        <v>234</v>
      </c>
      <c r="H8" s="266" t="s">
        <v>235</v>
      </c>
      <c r="I8" s="265" t="s">
        <v>70</v>
      </c>
      <c r="J8" s="277"/>
    </row>
    <row r="9" spans="1:10" ht="93.75" customHeight="1">
      <c r="A9" s="267" t="s">
        <v>120</v>
      </c>
      <c r="B9" s="278" t="s">
        <v>121</v>
      </c>
      <c r="C9" s="279"/>
      <c r="D9" s="265"/>
      <c r="E9" s="265"/>
      <c r="F9" s="265"/>
      <c r="G9" s="265"/>
      <c r="H9" s="265"/>
      <c r="I9" s="280"/>
      <c r="J9" s="281" t="s">
        <v>257</v>
      </c>
    </row>
    <row r="10" spans="1:10" ht="69" customHeight="1">
      <c r="A10" s="267"/>
      <c r="B10" s="265"/>
      <c r="C10" s="282" t="s">
        <v>161</v>
      </c>
      <c r="D10" s="283" t="s">
        <v>142</v>
      </c>
      <c r="E10" s="284">
        <v>1382</v>
      </c>
      <c r="F10" s="285">
        <v>1340</v>
      </c>
      <c r="G10" s="285">
        <v>445</v>
      </c>
      <c r="H10" s="284">
        <v>427</v>
      </c>
      <c r="I10" s="286">
        <f>H10/G10</f>
        <v>0.9595505617977528</v>
      </c>
      <c r="J10" s="287" t="s">
        <v>250</v>
      </c>
    </row>
    <row r="11" spans="1:10" ht="69" customHeight="1">
      <c r="A11" s="267"/>
      <c r="B11" s="265"/>
      <c r="C11" s="282" t="s">
        <v>163</v>
      </c>
      <c r="D11" s="288" t="s">
        <v>133</v>
      </c>
      <c r="E11" s="289">
        <v>16</v>
      </c>
      <c r="F11" s="290">
        <v>7</v>
      </c>
      <c r="G11" s="290">
        <v>4</v>
      </c>
      <c r="H11" s="289">
        <v>10</v>
      </c>
      <c r="I11" s="286">
        <f>H11/G11</f>
        <v>2.5</v>
      </c>
      <c r="J11" s="291" t="s">
        <v>251</v>
      </c>
    </row>
    <row r="12" spans="1:10" ht="105.75" customHeight="1">
      <c r="A12" s="267"/>
      <c r="B12" s="266"/>
      <c r="C12" s="278" t="s">
        <v>162</v>
      </c>
      <c r="D12" s="292" t="s">
        <v>122</v>
      </c>
      <c r="E12" s="293">
        <v>48272</v>
      </c>
      <c r="F12" s="294">
        <v>45000</v>
      </c>
      <c r="G12" s="293">
        <v>15000</v>
      </c>
      <c r="H12" s="293">
        <v>5090</v>
      </c>
      <c r="I12" s="286">
        <f>H12/G12</f>
        <v>0.3393333333333333</v>
      </c>
      <c r="J12" s="295" t="s">
        <v>252</v>
      </c>
    </row>
    <row r="13" spans="1:10" ht="60" customHeight="1">
      <c r="A13" s="268" t="s">
        <v>123</v>
      </c>
      <c r="B13" s="296" t="s">
        <v>149</v>
      </c>
      <c r="C13" s="297"/>
      <c r="D13" s="298"/>
      <c r="E13" s="299"/>
      <c r="F13" s="300"/>
      <c r="G13" s="300"/>
      <c r="H13" s="301"/>
      <c r="I13" s="302"/>
      <c r="J13" s="281"/>
    </row>
    <row r="14" spans="1:10" ht="123" customHeight="1">
      <c r="A14" s="303"/>
      <c r="B14" s="266"/>
      <c r="C14" s="278" t="s">
        <v>164</v>
      </c>
      <c r="D14" s="288" t="s">
        <v>236</v>
      </c>
      <c r="E14" s="288">
        <v>0</v>
      </c>
      <c r="F14" s="288">
        <v>320</v>
      </c>
      <c r="G14" s="288">
        <v>7</v>
      </c>
      <c r="H14" s="294">
        <v>0</v>
      </c>
      <c r="I14" s="286"/>
      <c r="J14" s="295" t="s">
        <v>253</v>
      </c>
    </row>
    <row r="15" spans="1:10" ht="72.75" customHeight="1">
      <c r="A15" s="269" t="s">
        <v>124</v>
      </c>
      <c r="B15" s="304" t="s">
        <v>186</v>
      </c>
      <c r="C15" s="265"/>
      <c r="D15" s="261"/>
      <c r="E15" s="279"/>
      <c r="F15" s="301"/>
      <c r="G15" s="301"/>
      <c r="H15" s="301"/>
      <c r="I15" s="280"/>
      <c r="J15" s="305"/>
    </row>
    <row r="16" spans="1:10" ht="142.5" customHeight="1">
      <c r="A16" s="269"/>
      <c r="B16" s="306"/>
      <c r="C16" s="278" t="s">
        <v>165</v>
      </c>
      <c r="D16" s="304" t="s">
        <v>143</v>
      </c>
      <c r="E16" s="283">
        <v>5</v>
      </c>
      <c r="F16" s="283">
        <v>7</v>
      </c>
      <c r="G16" s="283">
        <v>4</v>
      </c>
      <c r="H16" s="283">
        <v>4</v>
      </c>
      <c r="I16" s="286">
        <f>H16/G16</f>
        <v>1</v>
      </c>
      <c r="J16" s="307" t="s">
        <v>254</v>
      </c>
    </row>
    <row r="17" spans="1:10" ht="72.75" customHeight="1">
      <c r="A17" s="269" t="s">
        <v>125</v>
      </c>
      <c r="B17" s="304" t="s">
        <v>126</v>
      </c>
      <c r="C17" s="261"/>
      <c r="D17" s="261"/>
      <c r="E17" s="279"/>
      <c r="F17" s="301"/>
      <c r="G17" s="301"/>
      <c r="H17" s="301"/>
      <c r="I17" s="280"/>
      <c r="J17" s="308"/>
    </row>
    <row r="18" spans="1:10" ht="103.5" customHeight="1">
      <c r="A18" s="269"/>
      <c r="B18" s="306"/>
      <c r="C18" s="278" t="s">
        <v>166</v>
      </c>
      <c r="D18" s="278" t="s">
        <v>128</v>
      </c>
      <c r="E18" s="294">
        <v>1290</v>
      </c>
      <c r="F18" s="294">
        <v>55000</v>
      </c>
      <c r="G18" s="294">
        <v>18500</v>
      </c>
      <c r="H18" s="294">
        <v>17242</v>
      </c>
      <c r="I18" s="286">
        <f>H18/G18</f>
        <v>0.932</v>
      </c>
      <c r="J18" s="309" t="s">
        <v>255</v>
      </c>
    </row>
    <row r="19" spans="1:10" ht="15.75" thickBot="1">
      <c r="A19" s="122"/>
      <c r="B19" s="144"/>
      <c r="C19" s="145"/>
      <c r="D19" s="139"/>
      <c r="E19" s="140"/>
      <c r="F19" s="140"/>
      <c r="G19" s="140"/>
      <c r="H19" s="141"/>
      <c r="I19" s="142"/>
      <c r="J19" s="143"/>
    </row>
    <row r="21" spans="1:9" ht="15">
      <c r="A21" s="51" t="s">
        <v>71</v>
      </c>
      <c r="B21" s="52"/>
      <c r="C21" s="53"/>
      <c r="D21" s="52"/>
      <c r="E21" s="22"/>
      <c r="F21" s="22"/>
      <c r="G21" s="22"/>
      <c r="H21" s="22"/>
      <c r="I21" s="22"/>
    </row>
    <row r="22" spans="1:9" ht="15">
      <c r="A22" s="51" t="s">
        <v>73</v>
      </c>
      <c r="B22" s="52"/>
      <c r="C22" s="53"/>
      <c r="D22" s="52"/>
      <c r="E22" s="22"/>
      <c r="F22" s="22"/>
      <c r="G22" s="22"/>
      <c r="H22" s="22"/>
      <c r="I22" s="22"/>
    </row>
    <row r="23" spans="1:9" ht="15">
      <c r="A23" s="51" t="s">
        <v>98</v>
      </c>
      <c r="B23" s="52"/>
      <c r="C23" s="53"/>
      <c r="D23" s="52"/>
      <c r="E23" s="22"/>
      <c r="F23" s="22"/>
      <c r="G23" s="22"/>
      <c r="H23" s="22"/>
      <c r="I23" s="22"/>
    </row>
    <row r="24" spans="1:9" ht="12.75">
      <c r="A24" s="51" t="s">
        <v>99</v>
      </c>
      <c r="B24" s="52"/>
      <c r="C24" s="53"/>
      <c r="D24" s="52"/>
      <c r="E24" s="22"/>
      <c r="F24" s="22"/>
      <c r="G24" s="22"/>
      <c r="H24" s="22"/>
      <c r="I24" s="22"/>
    </row>
    <row r="25" spans="1:9" ht="12.75">
      <c r="A25" s="51"/>
      <c r="B25" s="52"/>
      <c r="C25" s="53"/>
      <c r="D25" s="52"/>
      <c r="E25" s="22"/>
      <c r="F25" s="22"/>
      <c r="G25" s="22"/>
      <c r="H25" s="22"/>
      <c r="I25" s="22"/>
    </row>
    <row r="26" spans="1:9" ht="12.75">
      <c r="A26" s="51"/>
      <c r="B26" s="52"/>
      <c r="C26" s="53"/>
      <c r="D26" s="52"/>
      <c r="E26" s="22"/>
      <c r="F26" s="22"/>
      <c r="G26" s="22"/>
      <c r="H26" s="22"/>
      <c r="I26" s="22"/>
    </row>
  </sheetData>
  <sheetProtection/>
  <mergeCells count="2">
    <mergeCell ref="D5:I5"/>
    <mergeCell ref="D7:I7"/>
  </mergeCells>
  <printOptions horizontalCentered="1" verticalCentered="1"/>
  <pageMargins left="0.25" right="0.25" top="0.75" bottom="0.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dimension ref="A2:K32"/>
  <sheetViews>
    <sheetView tabSelected="1" zoomScale="90" zoomScaleNormal="90" zoomScalePageLayoutView="0" workbookViewId="0" topLeftCell="A21">
      <selection activeCell="E58" sqref="E58"/>
    </sheetView>
  </sheetViews>
  <sheetFormatPr defaultColWidth="9.140625" defaultRowHeight="12.75"/>
  <cols>
    <col min="1" max="1" width="13.00390625" style="56" customWidth="1"/>
    <col min="2" max="2" width="40.00390625" style="56" customWidth="1"/>
    <col min="3" max="3" width="18.8515625" style="56" customWidth="1"/>
    <col min="4" max="4" width="13.140625" style="56" customWidth="1"/>
    <col min="5" max="5" width="14.140625" style="56" customWidth="1"/>
    <col min="6" max="6" width="9.28125" style="56" customWidth="1"/>
    <col min="7" max="7" width="13.8515625" style="56" customWidth="1"/>
    <col min="8" max="8" width="13.00390625" style="56" customWidth="1"/>
    <col min="9" max="9" width="10.7109375" style="56" customWidth="1"/>
    <col min="10" max="10" width="14.421875" style="56" customWidth="1"/>
    <col min="11" max="11" width="59.28125" style="56" customWidth="1"/>
    <col min="12" max="12" width="14.421875" style="56" customWidth="1"/>
    <col min="13" max="13" width="55.8515625" style="56" customWidth="1"/>
    <col min="14" max="16384" width="9.140625" style="56" customWidth="1"/>
  </cols>
  <sheetData>
    <row r="2" spans="1:9" s="67" customFormat="1" ht="15.75">
      <c r="A2" s="66" t="s">
        <v>86</v>
      </c>
      <c r="C2" s="68"/>
      <c r="G2" s="69"/>
      <c r="H2" s="69"/>
      <c r="I2" s="69"/>
    </row>
    <row r="3" spans="1:9" s="61" customFormat="1" ht="12.75">
      <c r="A3" s="60"/>
      <c r="G3" s="62"/>
      <c r="H3" s="62"/>
      <c r="I3" s="62"/>
    </row>
    <row r="4" spans="1:9" s="64" customFormat="1" ht="12.75">
      <c r="A4" s="63" t="s">
        <v>66</v>
      </c>
      <c r="C4" s="63"/>
      <c r="G4" s="65"/>
      <c r="H4" s="65"/>
      <c r="I4" s="65"/>
    </row>
    <row r="5" spans="3:9" ht="13.5" thickBot="1">
      <c r="C5" s="55"/>
      <c r="E5" s="55"/>
      <c r="F5" s="55"/>
      <c r="G5" s="57"/>
      <c r="H5" s="57"/>
      <c r="I5" s="57"/>
    </row>
    <row r="6" spans="1:11" ht="36" customHeight="1">
      <c r="A6" s="394" t="s">
        <v>38</v>
      </c>
      <c r="B6" s="393" t="s">
        <v>50</v>
      </c>
      <c r="C6" s="71" t="s">
        <v>51</v>
      </c>
      <c r="D6" s="71" t="s">
        <v>52</v>
      </c>
      <c r="E6" s="71" t="s">
        <v>65</v>
      </c>
      <c r="F6" s="71" t="s">
        <v>191</v>
      </c>
      <c r="G6" s="393" t="s">
        <v>197</v>
      </c>
      <c r="H6" s="393" t="s">
        <v>54</v>
      </c>
      <c r="I6" s="393" t="s">
        <v>155</v>
      </c>
      <c r="J6" s="393" t="s">
        <v>55</v>
      </c>
      <c r="K6" s="388" t="s">
        <v>32</v>
      </c>
    </row>
    <row r="7" spans="1:11" ht="21" customHeight="1">
      <c r="A7" s="395"/>
      <c r="B7" s="391"/>
      <c r="C7" s="54" t="s">
        <v>33</v>
      </c>
      <c r="D7" s="54" t="s">
        <v>56</v>
      </c>
      <c r="E7" s="54" t="s">
        <v>56</v>
      </c>
      <c r="F7" s="391" t="s">
        <v>35</v>
      </c>
      <c r="G7" s="391"/>
      <c r="H7" s="391"/>
      <c r="I7" s="391"/>
      <c r="J7" s="391"/>
      <c r="K7" s="389"/>
    </row>
    <row r="8" spans="1:11" ht="69.75" customHeight="1" thickBot="1">
      <c r="A8" s="396"/>
      <c r="B8" s="392"/>
      <c r="C8" s="72" t="s">
        <v>34</v>
      </c>
      <c r="D8" s="72" t="s">
        <v>34</v>
      </c>
      <c r="E8" s="72" t="s">
        <v>34</v>
      </c>
      <c r="F8" s="392"/>
      <c r="G8" s="392"/>
      <c r="H8" s="392"/>
      <c r="I8" s="392"/>
      <c r="J8" s="392"/>
      <c r="K8" s="390"/>
    </row>
    <row r="9" spans="1:11" ht="74.25" customHeight="1">
      <c r="A9" s="161" t="s">
        <v>117</v>
      </c>
      <c r="B9" s="162" t="s">
        <v>203</v>
      </c>
      <c r="C9" s="163">
        <v>1000</v>
      </c>
      <c r="D9" s="164" t="s">
        <v>219</v>
      </c>
      <c r="E9" s="164" t="s">
        <v>220</v>
      </c>
      <c r="F9" s="163"/>
      <c r="G9" s="163">
        <v>1000</v>
      </c>
      <c r="H9" s="163">
        <v>20</v>
      </c>
      <c r="I9" s="101">
        <v>20</v>
      </c>
      <c r="J9" s="101">
        <v>20</v>
      </c>
      <c r="K9" s="165" t="s">
        <v>222</v>
      </c>
    </row>
    <row r="10" spans="1:11" ht="62.25" customHeight="1">
      <c r="A10" s="151" t="s">
        <v>116</v>
      </c>
      <c r="B10" s="149" t="s">
        <v>118</v>
      </c>
      <c r="C10" s="102">
        <v>1000</v>
      </c>
      <c r="D10" s="99" t="s">
        <v>219</v>
      </c>
      <c r="E10" s="99" t="s">
        <v>220</v>
      </c>
      <c r="F10" s="102"/>
      <c r="G10" s="102">
        <v>1000</v>
      </c>
      <c r="H10" s="102">
        <v>807</v>
      </c>
      <c r="I10" s="101">
        <v>807</v>
      </c>
      <c r="J10" s="101">
        <v>807</v>
      </c>
      <c r="K10" s="155" t="s">
        <v>223</v>
      </c>
    </row>
    <row r="11" spans="1:11" ht="69.75" customHeight="1">
      <c r="A11" s="151" t="s">
        <v>115</v>
      </c>
      <c r="B11" s="149" t="s">
        <v>204</v>
      </c>
      <c r="C11" s="101">
        <v>5500</v>
      </c>
      <c r="D11" s="99" t="s">
        <v>219</v>
      </c>
      <c r="E11" s="99" t="s">
        <v>220</v>
      </c>
      <c r="F11" s="99"/>
      <c r="G11" s="101">
        <v>5500</v>
      </c>
      <c r="H11" s="101"/>
      <c r="I11" s="101"/>
      <c r="J11" s="101"/>
      <c r="K11" s="156" t="s">
        <v>224</v>
      </c>
    </row>
    <row r="12" spans="1:11" ht="58.5" customHeight="1">
      <c r="A12" s="151" t="s">
        <v>205</v>
      </c>
      <c r="B12" s="149" t="s">
        <v>206</v>
      </c>
      <c r="C12" s="101">
        <v>12000</v>
      </c>
      <c r="D12" s="99" t="s">
        <v>219</v>
      </c>
      <c r="E12" s="99" t="s">
        <v>220</v>
      </c>
      <c r="F12" s="101"/>
      <c r="G12" s="101">
        <v>12000</v>
      </c>
      <c r="H12" s="101"/>
      <c r="I12" s="101"/>
      <c r="J12" s="101"/>
      <c r="K12" s="156" t="s">
        <v>217</v>
      </c>
    </row>
    <row r="13" spans="1:11" ht="108.75" customHeight="1">
      <c r="A13" s="151" t="s">
        <v>207</v>
      </c>
      <c r="B13" s="149" t="s">
        <v>171</v>
      </c>
      <c r="C13" s="101">
        <v>9860</v>
      </c>
      <c r="D13" s="99" t="s">
        <v>219</v>
      </c>
      <c r="E13" s="99" t="s">
        <v>220</v>
      </c>
      <c r="F13" s="101"/>
      <c r="G13" s="101">
        <v>9860</v>
      </c>
      <c r="H13" s="101"/>
      <c r="I13" s="101"/>
      <c r="J13" s="101"/>
      <c r="K13" s="156" t="s">
        <v>225</v>
      </c>
    </row>
    <row r="14" spans="1:11" ht="102.75" customHeight="1">
      <c r="A14" s="151" t="s">
        <v>208</v>
      </c>
      <c r="B14" s="149" t="s">
        <v>209</v>
      </c>
      <c r="C14" s="101">
        <v>1000</v>
      </c>
      <c r="D14" s="99" t="s">
        <v>216</v>
      </c>
      <c r="E14" s="99" t="s">
        <v>218</v>
      </c>
      <c r="F14" s="101"/>
      <c r="G14" s="101">
        <v>1000</v>
      </c>
      <c r="H14" s="102"/>
      <c r="I14" s="102"/>
      <c r="J14" s="102"/>
      <c r="K14" s="157" t="s">
        <v>230</v>
      </c>
    </row>
    <row r="15" spans="1:11" ht="96.75" customHeight="1">
      <c r="A15" s="152" t="s">
        <v>185</v>
      </c>
      <c r="B15" s="153" t="s">
        <v>210</v>
      </c>
      <c r="C15" s="101">
        <v>64458</v>
      </c>
      <c r="D15" s="99" t="s">
        <v>219</v>
      </c>
      <c r="E15" s="99" t="s">
        <v>220</v>
      </c>
      <c r="F15" s="102"/>
      <c r="G15" s="102">
        <v>64458</v>
      </c>
      <c r="H15" s="102">
        <v>5160</v>
      </c>
      <c r="I15" s="102">
        <v>5160</v>
      </c>
      <c r="J15" s="102">
        <v>5160</v>
      </c>
      <c r="K15" s="158" t="s">
        <v>263</v>
      </c>
    </row>
    <row r="16" spans="1:11" ht="57" customHeight="1">
      <c r="A16" s="151" t="s">
        <v>211</v>
      </c>
      <c r="B16" s="153" t="s">
        <v>212</v>
      </c>
      <c r="C16" s="102">
        <v>1164900</v>
      </c>
      <c r="D16" s="99" t="s">
        <v>219</v>
      </c>
      <c r="E16" s="99" t="s">
        <v>221</v>
      </c>
      <c r="F16" s="102"/>
      <c r="G16" s="102">
        <v>11865</v>
      </c>
      <c r="H16" s="102"/>
      <c r="I16" s="102"/>
      <c r="J16" s="102"/>
      <c r="K16" s="156" t="s">
        <v>226</v>
      </c>
    </row>
    <row r="17" spans="1:11" ht="57" customHeight="1">
      <c r="A17" s="151" t="s">
        <v>134</v>
      </c>
      <c r="B17" s="153" t="s">
        <v>151</v>
      </c>
      <c r="C17" s="102">
        <v>100</v>
      </c>
      <c r="D17" s="99" t="s">
        <v>219</v>
      </c>
      <c r="E17" s="99" t="s">
        <v>220</v>
      </c>
      <c r="F17" s="102"/>
      <c r="G17" s="102">
        <v>100</v>
      </c>
      <c r="H17" s="102"/>
      <c r="I17" s="102"/>
      <c r="J17" s="102"/>
      <c r="K17" s="157" t="s">
        <v>227</v>
      </c>
    </row>
    <row r="18" spans="1:11" ht="57" customHeight="1">
      <c r="A18" s="151" t="s">
        <v>172</v>
      </c>
      <c r="B18" s="153" t="s">
        <v>213</v>
      </c>
      <c r="C18" s="102">
        <v>1900</v>
      </c>
      <c r="D18" s="99" t="s">
        <v>219</v>
      </c>
      <c r="E18" s="99" t="s">
        <v>220</v>
      </c>
      <c r="F18" s="102"/>
      <c r="G18" s="102">
        <v>1900</v>
      </c>
      <c r="H18" s="102"/>
      <c r="I18" s="102"/>
      <c r="J18" s="102"/>
      <c r="K18" s="155" t="s">
        <v>228</v>
      </c>
    </row>
    <row r="19" spans="1:11" ht="73.5" customHeight="1">
      <c r="A19" s="154" t="s">
        <v>153</v>
      </c>
      <c r="B19" s="153" t="s">
        <v>152</v>
      </c>
      <c r="C19" s="102">
        <v>2117</v>
      </c>
      <c r="D19" s="99" t="s">
        <v>216</v>
      </c>
      <c r="E19" s="99" t="s">
        <v>220</v>
      </c>
      <c r="F19" s="102"/>
      <c r="G19" s="102">
        <v>2117</v>
      </c>
      <c r="H19" s="102"/>
      <c r="I19" s="102"/>
      <c r="J19" s="102"/>
      <c r="K19" s="157" t="s">
        <v>229</v>
      </c>
    </row>
    <row r="20" spans="1:11" ht="57" customHeight="1">
      <c r="A20" s="151" t="s">
        <v>214</v>
      </c>
      <c r="B20" s="153" t="s">
        <v>215</v>
      </c>
      <c r="C20" s="102">
        <v>1000</v>
      </c>
      <c r="D20" s="99" t="s">
        <v>219</v>
      </c>
      <c r="E20" s="99" t="s">
        <v>220</v>
      </c>
      <c r="F20" s="102"/>
      <c r="G20" s="102">
        <v>1000</v>
      </c>
      <c r="H20" s="102"/>
      <c r="I20" s="102"/>
      <c r="J20" s="102"/>
      <c r="K20" s="159" t="s">
        <v>231</v>
      </c>
    </row>
    <row r="21" spans="1:11" ht="12.75">
      <c r="A21" s="95"/>
      <c r="B21" s="96"/>
      <c r="C21" s="97"/>
      <c r="D21" s="95"/>
      <c r="E21" s="95"/>
      <c r="F21" s="97"/>
      <c r="G21" s="97"/>
      <c r="H21" s="97"/>
      <c r="I21" s="97"/>
      <c r="J21" s="97"/>
      <c r="K21" s="95"/>
    </row>
    <row r="22" spans="1:11" ht="12.75">
      <c r="A22" s="95"/>
      <c r="B22" s="96"/>
      <c r="C22" s="97"/>
      <c r="D22" s="95"/>
      <c r="E22" s="95"/>
      <c r="F22" s="97"/>
      <c r="G22" s="97"/>
      <c r="H22" s="97"/>
      <c r="I22" s="97"/>
      <c r="J22" s="97"/>
      <c r="K22" s="95"/>
    </row>
    <row r="23" spans="7:9" ht="12.75" customHeight="1">
      <c r="G23" s="57"/>
      <c r="H23" s="57"/>
      <c r="I23" s="57"/>
    </row>
    <row r="24" spans="1:9" s="64" customFormat="1" ht="12.75">
      <c r="A24" s="63" t="s">
        <v>67</v>
      </c>
      <c r="G24" s="65"/>
      <c r="H24" s="65"/>
      <c r="I24" s="65"/>
    </row>
    <row r="25" spans="3:9" ht="16.5" thickBot="1">
      <c r="C25" s="70"/>
      <c r="D25" s="58"/>
      <c r="E25" s="55"/>
      <c r="F25" s="55"/>
      <c r="G25" s="58"/>
      <c r="H25" s="59"/>
      <c r="I25" s="59"/>
    </row>
    <row r="26" spans="1:11" ht="18.75" customHeight="1">
      <c r="A26" s="394" t="s">
        <v>38</v>
      </c>
      <c r="B26" s="393" t="s">
        <v>50</v>
      </c>
      <c r="C26" s="71" t="s">
        <v>36</v>
      </c>
      <c r="D26" s="71" t="s">
        <v>51</v>
      </c>
      <c r="E26" s="71" t="s">
        <v>52</v>
      </c>
      <c r="F26" s="71" t="s">
        <v>53</v>
      </c>
      <c r="G26" s="71" t="s">
        <v>137</v>
      </c>
      <c r="H26" s="393" t="s">
        <v>197</v>
      </c>
      <c r="I26" s="393" t="s">
        <v>156</v>
      </c>
      <c r="J26" s="393" t="s">
        <v>54</v>
      </c>
      <c r="K26" s="388" t="s">
        <v>55</v>
      </c>
    </row>
    <row r="27" spans="1:11" ht="32.25" customHeight="1">
      <c r="A27" s="395"/>
      <c r="B27" s="391"/>
      <c r="C27" s="54" t="s">
        <v>37</v>
      </c>
      <c r="D27" s="54" t="s">
        <v>33</v>
      </c>
      <c r="E27" s="54" t="s">
        <v>56</v>
      </c>
      <c r="F27" s="54" t="s">
        <v>56</v>
      </c>
      <c r="G27" s="54" t="s">
        <v>35</v>
      </c>
      <c r="H27" s="391"/>
      <c r="I27" s="391"/>
      <c r="J27" s="391"/>
      <c r="K27" s="389"/>
    </row>
    <row r="28" spans="1:11" ht="31.5" customHeight="1" thickBot="1">
      <c r="A28" s="395"/>
      <c r="B28" s="391"/>
      <c r="C28" s="54"/>
      <c r="D28" s="54" t="s">
        <v>34</v>
      </c>
      <c r="E28" s="54" t="s">
        <v>34</v>
      </c>
      <c r="F28" s="54" t="s">
        <v>34</v>
      </c>
      <c r="G28" s="54"/>
      <c r="H28" s="391"/>
      <c r="I28" s="391"/>
      <c r="J28" s="391"/>
      <c r="K28" s="389"/>
    </row>
    <row r="29" spans="1:11" ht="12.75">
      <c r="A29" s="130" t="s">
        <v>135</v>
      </c>
      <c r="B29" s="131" t="s">
        <v>138</v>
      </c>
      <c r="C29" s="113" t="s">
        <v>136</v>
      </c>
      <c r="D29" s="113">
        <v>956980</v>
      </c>
      <c r="E29" s="115">
        <v>43104</v>
      </c>
      <c r="F29" s="124">
        <v>44200</v>
      </c>
      <c r="G29" s="114"/>
      <c r="H29" s="113">
        <v>110000</v>
      </c>
      <c r="I29" s="113">
        <v>110000</v>
      </c>
      <c r="J29" s="114"/>
      <c r="K29" s="138" t="s">
        <v>237</v>
      </c>
    </row>
    <row r="30" spans="1:11" ht="12.75">
      <c r="A30" s="132"/>
      <c r="B30" s="133"/>
      <c r="C30" s="102"/>
      <c r="D30" s="118"/>
      <c r="E30" s="117"/>
      <c r="F30" s="117"/>
      <c r="G30" s="99"/>
      <c r="H30" s="102"/>
      <c r="I30" s="102"/>
      <c r="J30" s="99"/>
      <c r="K30" s="100"/>
    </row>
    <row r="31" spans="1:11" ht="12.75">
      <c r="A31" s="134"/>
      <c r="B31" s="99"/>
      <c r="C31" s="99"/>
      <c r="D31" s="99"/>
      <c r="E31" s="99"/>
      <c r="F31" s="99"/>
      <c r="G31" s="99"/>
      <c r="H31" s="99"/>
      <c r="I31" s="99"/>
      <c r="J31" s="99"/>
      <c r="K31" s="100"/>
    </row>
    <row r="32" spans="1:11" ht="13.5" thickBot="1">
      <c r="A32" s="135"/>
      <c r="B32" s="136"/>
      <c r="C32" s="136"/>
      <c r="D32" s="136"/>
      <c r="E32" s="136"/>
      <c r="F32" s="136"/>
      <c r="G32" s="136"/>
      <c r="H32" s="136"/>
      <c r="I32" s="136"/>
      <c r="J32" s="136"/>
      <c r="K32" s="137"/>
    </row>
  </sheetData>
  <sheetProtection/>
  <mergeCells count="14">
    <mergeCell ref="A6:A8"/>
    <mergeCell ref="A26:A28"/>
    <mergeCell ref="B26:B28"/>
    <mergeCell ref="H26:H28"/>
    <mergeCell ref="B6:B8"/>
    <mergeCell ref="I26:I28"/>
    <mergeCell ref="K6:K8"/>
    <mergeCell ref="F7:F8"/>
    <mergeCell ref="K26:K28"/>
    <mergeCell ref="G6:G8"/>
    <mergeCell ref="H6:H8"/>
    <mergeCell ref="I6:I8"/>
    <mergeCell ref="J6:J8"/>
    <mergeCell ref="J26:J28"/>
  </mergeCells>
  <printOptions horizontalCentered="1" verticalCentered="1"/>
  <pageMargins left="0" right="0" top="0" bottom="0"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2021-05-27T09:29:12Z</cp:lastPrinted>
  <dcterms:created xsi:type="dcterms:W3CDTF">2006-01-12T07:01:41Z</dcterms:created>
  <dcterms:modified xsi:type="dcterms:W3CDTF">2021-05-27T10:54:05Z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