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25" windowHeight="11280" tabRatio="715" activeTab="4"/>
  </bookViews>
  <sheets>
    <sheet name="Aneksi nr.1" sheetId="1" r:id="rId1"/>
    <sheet name="Aneksi nr.2" sheetId="2" r:id="rId2"/>
    <sheet name="Aneksi nr. 3" sheetId="3" r:id="rId3"/>
    <sheet name="Aneksi nr. 4" sheetId="4" r:id="rId4"/>
    <sheet name="Aneksi nr. 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3'!#REF!</definedName>
    <definedName name="_xlnm.Print_Area" localSheetId="4">'Aneksi nr. 5'!$B$1:$M$26</definedName>
    <definedName name="_xlnm.Print_Area" localSheetId="0">'Aneksi nr.1'!$A$1:$I$25</definedName>
    <definedName name="_xlnm.Print_Area" localSheetId="1">'Aneksi nr.2'!$A$1:$I$29</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comments3.xml><?xml version="1.0" encoding="utf-8"?>
<comments xmlns="http://schemas.openxmlformats.org/spreadsheetml/2006/main">
  <authors>
    <author>Ornela Bejte</author>
  </authors>
  <commentList>
    <comment ref="H20" authorId="0">
      <text>
        <r>
          <rPr>
            <b/>
            <sz val="9"/>
            <rFont val="Tahoma"/>
            <family val="2"/>
          </rPr>
          <t>Ornela Bejte:</t>
        </r>
        <r>
          <rPr>
            <sz val="9"/>
            <rFont val="Tahoma"/>
            <family val="2"/>
          </rPr>
          <t xml:space="preserve">
1 ASHSGJ, 1 AKF,  QPKMR 10 Aparati 98</t>
        </r>
      </text>
    </comment>
    <comment ref="H19" authorId="0">
      <text>
        <r>
          <rPr>
            <b/>
            <sz val="9"/>
            <rFont val="Tahoma"/>
            <family val="0"/>
          </rPr>
          <t>Ornela Bejte:</t>
        </r>
        <r>
          <rPr>
            <sz val="9"/>
            <rFont val="Tahoma"/>
            <family val="0"/>
          </rPr>
          <t xml:space="preserve">
140 Aparati 10 QPKMR</t>
        </r>
      </text>
    </comment>
  </commentList>
</comments>
</file>

<file path=xl/sharedStrings.xml><?xml version="1.0" encoding="utf-8"?>
<sst xmlns="http://schemas.openxmlformats.org/spreadsheetml/2006/main" count="370" uniqueCount="256">
  <si>
    <t>Programi</t>
  </si>
  <si>
    <t>Titulli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</si>
  <si>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</si>
  <si>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</si>
  <si>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</si>
  <si>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</si>
  <si>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</si>
  <si>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</si>
  <si>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</si>
  <si>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</si>
  <si>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</si>
  <si>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</si>
  <si>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</si>
  <si>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</si>
  <si>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</si>
  <si>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</si>
  <si>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</si>
  <si>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</si>
  <si>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</si>
  <si>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</si>
  <si>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</si>
  <si>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</si>
  <si>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</si>
  <si>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</si>
  <si>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Programet</t>
  </si>
  <si>
    <t>PBA</t>
  </si>
  <si>
    <t>0001</t>
  </si>
  <si>
    <t>0002</t>
  </si>
  <si>
    <t>0003</t>
  </si>
  <si>
    <t>0004</t>
  </si>
  <si>
    <t>0005</t>
  </si>
  <si>
    <t>Komente</t>
  </si>
  <si>
    <t>e</t>
  </si>
  <si>
    <t>projektit</t>
  </si>
  <si>
    <t>Kontraktuar</t>
  </si>
  <si>
    <t>Kodi projektit</t>
  </si>
  <si>
    <t>(5)</t>
  </si>
  <si>
    <t>Shpenzime Kapitale me financim te brendshem</t>
  </si>
  <si>
    <t>Shpenzime Kapitale me financim te huaj</t>
  </si>
  <si>
    <t>Shpenzimet e Ministrisë/Institucionit</t>
  </si>
  <si>
    <t xml:space="preserve">Shpenzime nga te Ardhurat Jashte limitit </t>
  </si>
  <si>
    <t>Shpenzime nga Të ardhurat jashte limiti</t>
  </si>
  <si>
    <t>Totali (korrente + kapitale + Shp nga te ardh.jashte limiti)</t>
  </si>
  <si>
    <t>Emertimi i projektit</t>
  </si>
  <si>
    <t xml:space="preserve">Vlera e plotë </t>
  </si>
  <si>
    <t>Viti i fillimit</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</si>
  <si>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</si>
  <si>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</si>
  <si>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</si>
  <si>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</si>
  <si>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</si>
  <si>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</si>
  <si>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</si>
  <si>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</si>
  <si>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Totali </t>
  </si>
  <si>
    <t>Viti i përfundimit</t>
  </si>
  <si>
    <t>Projektet me financim te brendshëm (ne 000/leke)</t>
  </si>
  <si>
    <t>(6)</t>
  </si>
  <si>
    <t>(7)=(6)-(5)</t>
  </si>
  <si>
    <t>ANEKSI nr.1 "Raporti i Shpenzimeve sipas Programeve"</t>
  </si>
  <si>
    <t>ANEKSI nr.5  "Projektet  e investimeve me financim te brendshem dhe me financim te huaj"</t>
  </si>
  <si>
    <t>ANEKSI nr.2 "Raporti i Shpenzimeve  të Programit sipas Shpenzimeve"</t>
  </si>
  <si>
    <t>Art.</t>
  </si>
  <si>
    <t>Planifikim, Menaxhim dhe Administrim</t>
  </si>
  <si>
    <t>0006</t>
  </si>
  <si>
    <t>0007</t>
  </si>
  <si>
    <t>0008</t>
  </si>
  <si>
    <t>MINISTRIA E DREJTESISE</t>
  </si>
  <si>
    <t>14</t>
  </si>
  <si>
    <t>01110</t>
  </si>
  <si>
    <t>Planifikim, Menaxhim dhe Adinistrim</t>
  </si>
  <si>
    <t>M140312</t>
  </si>
  <si>
    <t>M140173</t>
  </si>
  <si>
    <t>M140058</t>
  </si>
  <si>
    <t>Publikimet Zyrtare</t>
  </si>
  <si>
    <t>M140303</t>
  </si>
  <si>
    <t>0009</t>
  </si>
  <si>
    <t>Ndihma Juridike</t>
  </si>
  <si>
    <t>18AQ502</t>
  </si>
  <si>
    <t xml:space="preserve">Fakti </t>
  </si>
  <si>
    <t xml:space="preserve">REALIZIMI për periudhën e raportimit </t>
  </si>
  <si>
    <t>Drejtuesi i Ekipit Menaxhues të Programit</t>
  </si>
  <si>
    <t>Emri</t>
  </si>
  <si>
    <t>Sekretari i Përgjithshëm</t>
  </si>
  <si>
    <t>Firma</t>
  </si>
  <si>
    <t>Data</t>
  </si>
  <si>
    <t>Studime Projektime</t>
  </si>
  <si>
    <t>Sistemi i Burgjeve</t>
  </si>
  <si>
    <t xml:space="preserve"> Mjekësia Ligjore</t>
  </si>
  <si>
    <t>Shërbimi i Përmbarimit Gjyqësor</t>
  </si>
  <si>
    <t>Shërbimi për Çështjet e Birësimeve</t>
  </si>
  <si>
    <t>Shërbimi i Kthimit dhe Kompensimit të Pronave</t>
  </si>
  <si>
    <t>Shërbimi i  Provës</t>
  </si>
  <si>
    <t>Totali i Shpenzimeve të Ministrisë</t>
  </si>
  <si>
    <t>Ministria e Drejtësisë</t>
  </si>
  <si>
    <t>i vitit paraardhes
Viti 2020</t>
  </si>
  <si>
    <t>18AQ505</t>
  </si>
  <si>
    <t>18AQ403</t>
  </si>
  <si>
    <t>ANEKSI nr.3 "Raporti permbledhes i realizimit te treguesve te performances/produkteve te programit"</t>
  </si>
  <si>
    <t>Ministria e Drejtesise</t>
  </si>
  <si>
    <t>I</t>
  </si>
  <si>
    <t>II</t>
  </si>
  <si>
    <t>III</t>
  </si>
  <si>
    <t>IV</t>
  </si>
  <si>
    <t>Luhatjet ne Koston per Njesi</t>
  </si>
  <si>
    <t>Kodi</t>
  </si>
  <si>
    <t>Emertimi i Treguesit te Performances/Produktit</t>
  </si>
  <si>
    <t xml:space="preserve">Njësia matese </t>
  </si>
  <si>
    <t>Kosto per Njesi 
sipasperiudhes raportues</t>
  </si>
  <si>
    <t xml:space="preserve">V = IV - I
</t>
  </si>
  <si>
    <t xml:space="preserve">V = IV - II
</t>
  </si>
  <si>
    <t xml:space="preserve">V = IV - III
</t>
  </si>
  <si>
    <t>A</t>
  </si>
  <si>
    <t>Projektakte te hartuara dhe te vleresuara</t>
  </si>
  <si>
    <t>numer aktesh</t>
  </si>
  <si>
    <t>B</t>
  </si>
  <si>
    <t>Profesione të lira të monitoruara</t>
  </si>
  <si>
    <t>numer inspektimesh</t>
  </si>
  <si>
    <t>C</t>
  </si>
  <si>
    <t xml:space="preserve">Perkthime zyrtare ne fushen penale </t>
  </si>
  <si>
    <t>numer faqesh</t>
  </si>
  <si>
    <t>Ç</t>
  </si>
  <si>
    <t>nr</t>
  </si>
  <si>
    <t>D</t>
  </si>
  <si>
    <t>Mbikqyrja dhe  Licensimi i Administratoreve te falimentit</t>
  </si>
  <si>
    <t>numer</t>
  </si>
  <si>
    <t>DH</t>
  </si>
  <si>
    <t>Fondeve arkivore te gjykatave te perthithura</t>
  </si>
  <si>
    <t>numer dosjesh</t>
  </si>
  <si>
    <t>E</t>
  </si>
  <si>
    <t>m2</t>
  </si>
  <si>
    <t>Ë</t>
  </si>
  <si>
    <t xml:space="preserve">nr pajisjesh </t>
  </si>
  <si>
    <t>F</t>
  </si>
  <si>
    <t>G</t>
  </si>
  <si>
    <t>GJ</t>
  </si>
  <si>
    <t>Sistemi I qenderzuar i marredhenieve juridiksionale me jashte dhe brenda vendit per te dhenat kriminale</t>
  </si>
  <si>
    <t>H</t>
  </si>
  <si>
    <t>Furnizim Vendosje Cilleri per Aparatin e Ministrise se Drejtesise</t>
  </si>
  <si>
    <t>ANEKSI nr.4 "Raporti i realizimit te objektivave te politikes se programit"</t>
  </si>
  <si>
    <t>Emertimi i programit:</t>
  </si>
  <si>
    <t>Planifikim, Menaxhim,  Administrimi</t>
  </si>
  <si>
    <t>Qellimi 1</t>
  </si>
  <si>
    <t>Treguesit e performancës/Produktet:</t>
  </si>
  <si>
    <t>Objektivat e politikës</t>
  </si>
  <si>
    <t>Kodi i
Treguesit te Performances/Produktit</t>
  </si>
  <si>
    <r>
      <t>Emertimi i Treguesit te Performances</t>
    </r>
    <r>
      <rPr>
        <b/>
        <sz val="11"/>
        <color indexed="8"/>
        <rFont val="Times New Roman"/>
        <family val="1"/>
      </rPr>
      <t>/Produktit</t>
    </r>
  </si>
  <si>
    <t>Niveli faktik i  vitit paraardhes</t>
  </si>
  <si>
    <t>% e Realizimit te Treguesit te Performances/Produktit</t>
  </si>
  <si>
    <t>Objektivi 1</t>
  </si>
  <si>
    <t>Objektivi 1  ne të cilin perfshihen projektaktet e hartuara, ato te vleresuara, inspektimet ne profesionet e lira dhe perkthimet zyrtare jane realizuar si me poshte:</t>
  </si>
  <si>
    <t>91401AA</t>
  </si>
  <si>
    <t>91401AB</t>
  </si>
  <si>
    <t>91401AC</t>
  </si>
  <si>
    <t>Perkthime zyrtare ne fushen penale te kryera</t>
  </si>
  <si>
    <t xml:space="preserve">Objektivi 2 </t>
  </si>
  <si>
    <t xml:space="preserve">Mbikqyrja dhe mbrojtja e të miturve/të rinjve gjate dhe pas kryerjes së dënimit në përputhje me Kodin e Drejtësisë Penale për të miturit.
</t>
  </si>
  <si>
    <t>Objektivi 3</t>
  </si>
  <si>
    <t>Mbikqyrja e administratoreve të falimentit nëpërmjet analizimit të raporteve statistikore sipas standarteve kombëtare të licensimit.</t>
  </si>
  <si>
    <t>91401AF</t>
  </si>
  <si>
    <t>Admistrator falimenti te mbikqyrur dhe te licensuar</t>
  </si>
  <si>
    <t>Objektivi 4</t>
  </si>
  <si>
    <t>Pranimi për administrim dhe ruajtje të përhershme të dokumentave me rëndësi historike kombëtare të gjykatave të shkallës së parë dhe të dytë</t>
  </si>
  <si>
    <t>91401AG</t>
  </si>
  <si>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</si>
  <si>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</si>
  <si>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</si>
  <si>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</si>
  <si>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 xml:space="preserve"> Plani i Periudhes/progresive</t>
  </si>
  <si>
    <t xml:space="preserve">i 
Periudhes/progresive </t>
  </si>
  <si>
    <t xml:space="preserve">Niveli i rishikuar ne i vitit korent </t>
  </si>
  <si>
    <t xml:space="preserve">Niveli faktik ne fund i vitit korent </t>
  </si>
  <si>
    <t>21AA001</t>
  </si>
  <si>
    <t>Periudha e Raportimit: viti 2021</t>
  </si>
  <si>
    <t>Realizuar 100%</t>
  </si>
  <si>
    <t>Produkti eshte realizuar 94%.</t>
  </si>
  <si>
    <t>01.04.2021</t>
  </si>
  <si>
    <t>31.07.2023</t>
  </si>
  <si>
    <t>i
vitit paraardhes 
Viti 2021</t>
  </si>
  <si>
    <t>Viti 2022</t>
  </si>
  <si>
    <t>Plan Fillestar Viti 2022</t>
  </si>
  <si>
    <t>Plan i Rishikuar Viti 2022</t>
  </si>
  <si>
    <t>Buxheti 2022</t>
  </si>
  <si>
    <t>Fakti 2022</t>
  </si>
  <si>
    <t>Plan                   Viti 2022</t>
  </si>
  <si>
    <t xml:space="preserve"> Plani i Periudhes/progresiv  viti 2022</t>
  </si>
  <si>
    <t>i
Periudhes/progresiv viti 2022</t>
  </si>
  <si>
    <t xml:space="preserve"> Raporte monitorimi të kryera në fushën e Antikorrupsionit</t>
  </si>
  <si>
    <t>Rikonstruksione (rikompozim zyre MD dhe furnizim vendosje paneli elektrik per ASHSGJ</t>
  </si>
  <si>
    <t xml:space="preserve">Sistem elektronik i menaxhimit te denoncimeve mbi rekordet korruptive. </t>
  </si>
  <si>
    <t>Tvsh ONM</t>
  </si>
  <si>
    <t xml:space="preserve">Tvsh Euralius </t>
  </si>
  <si>
    <t>nr raport</t>
  </si>
  <si>
    <t>Harmonizimi dhe reformimi i legjislacionit Shqiptar, si edhe perqasja e legjislacionit me standartet e BE. Permiresimi i performances se AKF duke u bere i vetmi burim informacioni mbi te gjitha procedurat e procesit te falimentit, ne territorin e Republikes, ne zbatim te akteve ligjore ne fuqi dhe interesave te ligjshme te paleve te perfshira ne keto procedura.Pranimi për administrim dhe ruajtje të përhershme të dokumentave me rëndësi historike kombëtare të gjykatave të shkallës së parë dhe të dytëdh e prokurorive .</t>
  </si>
  <si>
    <t>Hartimi i legjislacionit në fushën e përgjegjësisë shtetërore, të Ministrisë së Drejtësisë, dhënia e mendimit të specializuar për të gjitha aktet që shqyrtohen në KM,  monitorimi i profesioneve të lira dhe institucioneve të varësisë, përmbushja e detyrimeve në kuadër të bashkëpunimit ndërgjyqësor me jashtë, si dhe hartimin, rishikimin dhe monitorimin e strategjive në fushën e Drejtësisë dhe Antikorrupsionit.</t>
  </si>
  <si>
    <t>91401AH</t>
  </si>
  <si>
    <t>91401AD</t>
  </si>
  <si>
    <t>Të mitur të mbikqyrur</t>
  </si>
  <si>
    <t>Plani i buxhetit viti 2022</t>
  </si>
  <si>
    <t xml:space="preserve">Blerje pajisje zyre per Aparatin e Ministrise </t>
  </si>
  <si>
    <t xml:space="preserve">Blerje pajisje elektronike per Aparatin e Ministrise </t>
  </si>
  <si>
    <t>TVSH Operacioni Nderkombetar I Monitorimit</t>
  </si>
  <si>
    <t>18AQ704</t>
  </si>
  <si>
    <t>Sistemi elektronik I menaxhimit te denoncimeve mbi rekordet korruptike</t>
  </si>
  <si>
    <t xml:space="preserve">Studim Projektime             </t>
  </si>
  <si>
    <t>TVSH-Misioni Euralius VI</t>
  </si>
  <si>
    <t>18AQ506</t>
  </si>
  <si>
    <t>18AQ504</t>
  </si>
  <si>
    <t>Furnizim dhe vendosje çilleri per godinen e Aparatit te MD</t>
  </si>
  <si>
    <t>Ambiente te Rikonstruktuara te Arkives Gjyqesore (furnizim vendosje paneli elektrik)</t>
  </si>
  <si>
    <t>Blerje pajisje elektronike per  Qendren per parandalimin e krimeve te te miturve dhe te rinjve</t>
  </si>
  <si>
    <t>Blerje pajisje zyre per Qendren per parandalimin e krimeve te te miturve dhe te rinjve</t>
  </si>
  <si>
    <t>01.01.2022</t>
  </si>
  <si>
    <t>31.12.2022</t>
  </si>
  <si>
    <t>Eshte derguar shkrese nr.1045/1 date 28.02.2022 te Agjencia e Blerjeve te Perqendruara.</t>
  </si>
  <si>
    <t>Në Sektorin e Financës së Ministrisë së Drejtësisë  nuk jane paraqitur fatura per pagese.</t>
  </si>
  <si>
    <t xml:space="preserve">Ne fazen e pergatitjes se dokumentacionit per prokurim </t>
  </si>
  <si>
    <t>Permiresimi i kushteve te punes se punonjesve nepermjet blerje te pajisjeve te  zyres  Aparati I Ministrise dhe QPKMR</t>
  </si>
  <si>
    <t>Permiresimi i kushteve te punes se punonjesve nepermjet blerje te pajisjeve elektronike per  ASHSGJ, Aparati I Ministrise dhe AKF dhe QPKMR</t>
  </si>
  <si>
    <t>Nga Sektori i Financës së Ministrisë së Drejtësisë  jane likuiduar faturat e ardhura nga International Monitoring Operation (IMO II) PROJEC</t>
  </si>
  <si>
    <t>Nga Sektori i Financës së Ministrisë së Drejtësisë  jane likuiduar faturat e ardhura nga International Monitoring Operation (IMO II) PROJECT</t>
  </si>
  <si>
    <t>Te mitur te mbikqyrur</t>
  </si>
  <si>
    <t>J</t>
  </si>
  <si>
    <t>K</t>
  </si>
  <si>
    <t>L</t>
  </si>
  <si>
    <t>Realizimi I këtij objektivi është në masën 50%, pasi rinovimi i Licencave te Administratoreve eshte planifikuar te behet ne muajin Tetor si dhe procesi I Mbikqyrjes së Administratorëve është realizuar nëpërmjet e-maileve.</t>
  </si>
  <si>
    <t>Janë gjithsej 9 raste të referuar nga IM Kavajë, pranë QPKMR. Ndërkohë, në total raste të mbikëqyrura janë 16</t>
  </si>
  <si>
    <t>Eshte derguar shkresa nr.2600/1, date 17.05.2022 Agjencise se Kombetare te Shoqerise se Informacionit per vijimin e procedures se prokurimit.</t>
  </si>
  <si>
    <t>Jane duke u pergatitur specifikimet teknike ne proces te perllogaritjes se fondit limit.</t>
  </si>
  <si>
    <t>Realizuar 50%.</t>
  </si>
  <si>
    <t>Eshte derguar me shkrese  Univesitetit Politeknik te Tiranes per hartimin e Projektit te rikonstruksionit te Godines se MD.</t>
  </si>
  <si>
    <t>Ne proces likuidimi.</t>
  </si>
  <si>
    <t>Parashikuar në muajin Qershor.</t>
  </si>
  <si>
    <t>31.12.2023</t>
  </si>
  <si>
    <t>Blerje pajisje elektronike dhe zyre per AKF</t>
  </si>
  <si>
    <t>Blerje pajisje elektronike per ASHSGJ</t>
  </si>
  <si>
    <r>
      <t>Godine e MD e rehabilituar per shkak te termetit te dates 26.11.2019</t>
    </r>
    <r>
      <rPr>
        <b/>
        <sz val="10"/>
        <rFont val="Times New Roman"/>
        <family val="1"/>
      </rPr>
      <t xml:space="preserve"> (</t>
    </r>
    <r>
      <rPr>
        <sz val="10"/>
        <rFont val="Times New Roman"/>
        <family val="1"/>
      </rPr>
      <t>Rikompozim ambientesh)</t>
    </r>
  </si>
  <si>
    <t xml:space="preserve">Ka nisur procedura, duke u shpallur fituesi. </t>
  </si>
  <si>
    <t>nr projekti</t>
  </si>
  <si>
    <t>Jane realizuar Akte Ligjore ne kohe dhe me cilesi, jane realizuar dhenia e mendimeve te specializuara Ministrive te Linjes dhe jane hartuar raportet e Drejtorise Antikorrupsion. Janë kryer perkthimet zyrtare dhe janë likuiduar detyrimet nga faturat e lëshuara dhe jane kryer inspektimet ne profesionet e lira.   Dosjet e perthithura jane realizuar plotesisht  dhe jane perpunuar te gjitha dosjet e perthithura. Procesi i mbikqyrjes se Falimentimit eshte realizuar pjeserisht.</t>
  </si>
  <si>
    <t>Eshte derguar shkrese te Agjencia Kombetare e Shoqerise se Informacionit mbi kerkesat per blerje pajisje IT per Aparatin e Ministrise.</t>
  </si>
  <si>
    <t>Projektligje dhe projektvendime të hartuara  dhe te vleresuara</t>
  </si>
  <si>
    <t>QPKMR ka si mision kryesor mbikqyrjen e te miturve pas kryerjes se denimit. Per 12 mujorin e vitit 2022 jane referuar 20 raste.</t>
  </si>
  <si>
    <t>Jane perthithur 25,945 dosje.</t>
  </si>
  <si>
    <t>Sasia Faktike (sipas vitit paraardhes)</t>
  </si>
  <si>
    <t>Shpenzimet 
(sipas vitit paraardhes)</t>
  </si>
  <si>
    <t>Kosto per Njesi (sipas vitit paraardhes)</t>
  </si>
  <si>
    <t>Sasia (sipas planit te rishikuar te vitit korent)</t>
  </si>
  <si>
    <t>Shpenzimet                                                   
(sipas planit te rishikuar te vitit korent)</t>
  </si>
  <si>
    <t>Kosto per Njesi 
(sipas planit te vitit korent)</t>
  </si>
  <si>
    <t>Sasia sipas periudhes raportues</t>
  </si>
  <si>
    <t>Shpenzimet 
sipas periudhes raportues</t>
  </si>
  <si>
    <t>Sasia Faktike ne fund te periudhes raportues</t>
  </si>
  <si>
    <t>Shpenzimet Faktike per periudhen raportuese</t>
  </si>
  <si>
    <t>Kosto per Njesi Faktike per periudhen raportuese</t>
  </si>
  <si>
    <t>Niveli i planifikuar ne vitin 2022</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</si>
</sst>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quot;Lek&quot;_-;\-* #,##0&quot;Lek&quot;_-;_-* &quot;-&quot;&quot;Lek&quot;_-;_-@_-"/>
    <numFmt numFmtId="165" formatCode="_-* #,##0_L_e_k_-;\-* #,##0_L_e_k_-;_-* &quot;-&quot;_L_e_k_-;_-@_-"/>
    <numFmt numFmtId="166" formatCode="_-* #,##0.00&quot;Lek&quot;_-;\-* #,##0.00&quot;Lek&quot;_-;_-* &quot;-&quot;??&quot;Lek&quot;_-;_-@_-"/>
    <numFmt numFmtId="167" formatCode="_-* #,##0.00_L_e_k_-;\-* #,##0.00_L_e_k_-;_-* &quot;-&quot;??_L_e_k_-;_-@_-"/>
    <numFmt numFmtId="168" formatCode="000"/>
    <numFmt numFmtId="169" formatCode="00000"/>
    <numFmt numFmtId="170" formatCode="#,##0.0"/>
    <numFmt numFmtId="171" formatCode="_(* #,##0_);_(* \(#,##0\);_(* &quot;-&quot;??_);_(@_)"/>
    <numFmt numFmtId="172" formatCode="_-* #,##0_-;\-* #,##0_-;_-* &quot;-&quot;_-;_-@_-"/>
    <numFmt numFmtId="173" formatCode="_-* #,##0.00_-;\-* #,##0.00_-;_-* &quot;-&quot;??_-;_-@_-"/>
    <numFmt numFmtId="174" formatCode="0.0%"/>
    <numFmt numFmtId="175" formatCode="0.0"/>
    <numFmt numFmtId="176" formatCode="#,##0.000"/>
    <numFmt numFmtId="177" formatCode="&quot;   &quot;@"/>
    <numFmt numFmtId="178" formatCode="&quot;      &quot;@"/>
    <numFmt numFmtId="179" formatCode="&quot;         &quot;@"/>
    <numFmt numFmtId="180" formatCode="&quot;            &quot;@"/>
    <numFmt numFmtId="181" formatCode="&quot;               &quot;@"/>
    <numFmt numFmtId="182" formatCode="_([$€]* #,##0.00_);_([$€]* \(#,##0.00\);_([$€]* &quot;-&quot;??_);_(@_)"/>
    <numFmt numFmtId="183" formatCode="[&gt;=0.05]#,##0.0;[&lt;=-0.05]\-#,##0.0;?0.0"/>
    <numFmt numFmtId="184" formatCode="[Black]#,##0.0;[Black]\-#,##0.0;;"/>
    <numFmt numFmtId="185" formatCode="[Black][&gt;0.05]#,##0.0;[Black][&lt;-0.05]\-#,##0.0;;"/>
    <numFmt numFmtId="186" formatCode="[Black][&gt;0.5]#,##0;[Black][&lt;-0.5]\-#,##0;;"/>
    <numFmt numFmtId="187" formatCode="General\ \ \ \ \ \ "/>
    <numFmt numFmtId="188" formatCode="0.0\ \ \ \ \ \ \ \ "/>
    <numFmt numFmtId="189" formatCode="mmmm\ yyyy"/>
    <numFmt numFmtId="190" formatCode="#,##0\ &quot;Kč&quot;;\-#,##0\ &quot;Kč&quot;"/>
    <numFmt numFmtId="191" formatCode="#,##0.0____"/>
    <numFmt numFmtId="192" formatCode="\$#,##0.00\ ;\(\$#,##0.00\)"/>
    <numFmt numFmtId="193" formatCode="_-&quot;¢&quot;* #,##0_-;\-&quot;¢&quot;* #,##0_-;_-&quot;¢&quot;* &quot;-&quot;_-;_-@_-"/>
    <numFmt numFmtId="194" formatCode="_-&quot;¢&quot;* #,##0.00_-;\-&quot;¢&quot;* #,##0.00_-;_-&quot;¢&quot;* &quot;-&quot;??_-;_-@_-"/>
    <numFmt numFmtId="195" formatCode="_-* #,##0_L_e_k_-;\-* #,##0_L_e_k_-;_-* &quot;-&quot;??_L_e_k_-;_-@_-"/>
    <numFmt numFmtId="196" formatCode="&quot;Yes&quot;;&quot;Yes&quot;;&quot;No&quot;"/>
    <numFmt numFmtId="197" formatCode="&quot;True&quot;;&quot;True&quot;;&quot;False&quot;"/>
    <numFmt numFmtId="198" formatCode="&quot;On&quot;;&quot;On&quot;;&quot;Off&quot;"/>
    <numFmt numFmtId="199" formatCode="[$€-2]\ #,##0.00_);[Red]\([$€-2]\ #,##0.00\)"/>
  </numFmts>
  <fonts count="104">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11"/>
      <name val="Times New Roman"/>
      <family val="1"/>
    </font>
    <font>
      <b/>
      <sz val="11"/>
      <name val="Times New Roman"/>
      <family val="1"/>
    </font>
    <font>
      <b/>
      <sz val="10"/>
      <color indexed="12"/>
      <name val="Times New Roman"/>
      <family val="1"/>
    </font>
    <font>
      <b/>
      <sz val="9"/>
      <name val="Arial"/>
      <family val="2"/>
    </font>
    <font>
      <sz val="9"/>
      <name val="Arial"/>
      <family val="2"/>
    </font>
    <font>
      <sz val="11"/>
      <name val="Arial"/>
      <family val="2"/>
    </font>
    <font>
      <b/>
      <sz val="11"/>
      <color indexed="60"/>
      <name val="Times New Roman"/>
      <family val="1"/>
    </font>
    <font>
      <b/>
      <sz val="9"/>
      <name val="Tahoma"/>
      <family val="2"/>
    </font>
    <font>
      <sz val="9"/>
      <name val="Tahoma"/>
      <family val="2"/>
    </font>
    <font>
      <b/>
      <sz val="11"/>
      <color indexed="8"/>
      <name val="Times New Roman"/>
      <family val="1"/>
    </font>
    <font>
      <b/>
      <sz val="12"/>
      <color indexed="60"/>
      <name val="Calibri"/>
      <family val="2"/>
    </font>
    <font>
      <i/>
      <sz val="11"/>
      <name val="Times New Roman"/>
      <family val="1"/>
    </font>
    <font>
      <b/>
      <i/>
      <sz val="11"/>
      <color indexed="60"/>
      <name val="Calibri"/>
      <family val="2"/>
    </font>
    <font>
      <b/>
      <i/>
      <sz val="10"/>
      <color indexed="60"/>
      <name val="Calibri"/>
      <family val="2"/>
    </font>
    <font>
      <b/>
      <sz val="8"/>
      <name val="Times New Roman"/>
      <family val="1"/>
    </font>
    <font>
      <b/>
      <u val="single"/>
      <sz val="12"/>
      <name val="Arial"/>
      <family val="2"/>
    </font>
    <font>
      <u val="single"/>
      <sz val="12"/>
      <name val="Arial"/>
      <family val="2"/>
    </font>
    <font>
      <b/>
      <u val="single"/>
      <sz val="12"/>
      <name val="Calibri"/>
      <family val="2"/>
    </font>
    <font>
      <u val="single"/>
      <sz val="12"/>
      <name val="Calibri"/>
      <family val="2"/>
    </font>
    <font>
      <sz val="11"/>
      <name val="Calibri"/>
      <family val="2"/>
    </font>
    <font>
      <b/>
      <sz val="11"/>
      <name val="Arial"/>
      <family val="2"/>
    </font>
    <font>
      <b/>
      <sz val="10"/>
      <color indexed="60"/>
      <name val="Arial"/>
      <family val="2"/>
    </font>
    <font>
      <b/>
      <u val="single"/>
      <sz val="12"/>
      <color indexed="60"/>
      <name val="Arial"/>
      <family val="2"/>
    </font>
    <font>
      <u val="single"/>
      <sz val="12"/>
      <color indexed="60"/>
      <name val="Arial"/>
      <family val="2"/>
    </font>
    <font>
      <sz val="8"/>
      <color indexed="60"/>
      <name val="Arial"/>
      <family val="2"/>
    </font>
    <font>
      <sz val="10"/>
      <color indexed="60"/>
      <name val="Arial"/>
      <family val="2"/>
    </font>
    <font>
      <b/>
      <sz val="10"/>
      <color indexed="60"/>
      <name val="Times New Roman"/>
      <family val="1"/>
    </font>
    <font>
      <b/>
      <i/>
      <sz val="10"/>
      <color indexed="60"/>
      <name val="Times New Roman"/>
      <family val="1"/>
    </font>
    <font>
      <b/>
      <sz val="9"/>
      <color indexed="60"/>
      <name val="Arial"/>
      <family val="2"/>
    </font>
    <font>
      <b/>
      <sz val="11"/>
      <color indexed="60"/>
      <name val="Calibri"/>
      <family val="2"/>
    </font>
    <font>
      <b/>
      <sz val="12"/>
      <name val="Calibri"/>
      <family val="2"/>
    </font>
    <font>
      <b/>
      <sz val="12"/>
      <color indexed="60"/>
      <name val="Arial"/>
      <family val="2"/>
    </font>
    <font>
      <b/>
      <i/>
      <sz val="11"/>
      <color indexed="8"/>
      <name val="Times New Roman"/>
      <family val="1"/>
    </font>
    <font>
      <sz val="11"/>
      <color indexed="8"/>
      <name val="Times New Roman"/>
      <family val="1"/>
    </font>
    <font>
      <sz val="10"/>
      <color indexed="60"/>
      <name val="Times New Roman"/>
      <family val="1"/>
    </font>
    <font>
      <sz val="12"/>
      <color indexed="8"/>
      <name val="Garamond"/>
      <family val="2"/>
    </font>
    <font>
      <sz val="10"/>
      <color indexed="10"/>
      <name val="Arial"/>
      <family val="2"/>
    </font>
    <font>
      <sz val="11"/>
      <color theme="1"/>
      <name val="Calibri"/>
      <family val="2"/>
    </font>
    <font>
      <b/>
      <sz val="10"/>
      <color rgb="FFC00000"/>
      <name val="Arial"/>
      <family val="2"/>
    </font>
    <font>
      <b/>
      <u val="single"/>
      <sz val="12"/>
      <color rgb="FFC00000"/>
      <name val="Arial"/>
      <family val="2"/>
    </font>
    <font>
      <u val="single"/>
      <sz val="12"/>
      <color rgb="FFC00000"/>
      <name val="Arial"/>
      <family val="2"/>
    </font>
    <font>
      <sz val="8"/>
      <color rgb="FFC00000"/>
      <name val="Arial"/>
      <family val="2"/>
    </font>
    <font>
      <sz val="10"/>
      <color rgb="FFC00000"/>
      <name val="Arial"/>
      <family val="2"/>
    </font>
    <font>
      <b/>
      <sz val="10"/>
      <color rgb="FFC00000"/>
      <name val="Times New Roman"/>
      <family val="1"/>
    </font>
    <font>
      <b/>
      <i/>
      <sz val="10"/>
      <color rgb="FFC00000"/>
      <name val="Times New Roman"/>
      <family val="1"/>
    </font>
    <font>
      <b/>
      <sz val="9"/>
      <color rgb="FFC00000"/>
      <name val="Arial"/>
      <family val="2"/>
    </font>
    <font>
      <b/>
      <sz val="11"/>
      <color rgb="FFC00000"/>
      <name val="Calibri"/>
      <family val="2"/>
    </font>
    <font>
      <b/>
      <sz val="12"/>
      <color rgb="FFC00000"/>
      <name val="Calibri"/>
      <family val="2"/>
    </font>
    <font>
      <b/>
      <sz val="12"/>
      <color rgb="FFC00000"/>
      <name val="Arial"/>
      <family val="2"/>
    </font>
    <font>
      <b/>
      <sz val="11"/>
      <color theme="1"/>
      <name val="Times New Roman"/>
      <family val="1"/>
    </font>
    <font>
      <b/>
      <sz val="11"/>
      <color rgb="FFC00000"/>
      <name val="Times New Roman"/>
      <family val="1"/>
    </font>
    <font>
      <b/>
      <i/>
      <sz val="11"/>
      <color theme="1"/>
      <name val="Times New Roman"/>
      <family val="1"/>
    </font>
    <font>
      <sz val="11"/>
      <color theme="1"/>
      <name val="Times New Roman"/>
      <family val="1"/>
    </font>
    <font>
      <b/>
      <i/>
      <sz val="10"/>
      <color rgb="FFC00000"/>
      <name val="Calibri"/>
      <family val="2"/>
    </font>
    <font>
      <sz val="10"/>
      <color rgb="FFC00000"/>
      <name val="Times New Roman"/>
      <family val="1"/>
    </font>
    <font>
      <b/>
      <sz val="11"/>
      <color rgb="FF000000"/>
      <name val="Times New Roman"/>
      <family val="1"/>
    </font>
    <font>
      <sz val="12"/>
      <color rgb="FF000000"/>
      <name val="Garamond"/>
      <family val="2"/>
    </font>
    <font>
      <sz val="10"/>
      <color rgb="FFFF0000"/>
      <name val="Arial"/>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rgb="FFFFFFCC"/>
        <bgColor indexed="64"/>
      </patternFill>
    </fill>
  </fills>
  <borders count="7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style="medium"/>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dashed"/>
    </border>
    <border>
      <left style="thin"/>
      <right>
        <color indexed="63"/>
      </right>
      <top>
        <color indexed="63"/>
      </top>
      <bottom style="thin"/>
    </border>
    <border>
      <left style="thin"/>
      <right style="medium"/>
      <top style="dashed"/>
      <bottom style="dashed"/>
    </border>
    <border>
      <left>
        <color indexed="63"/>
      </left>
      <right style="medium"/>
      <top style="dashed"/>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medium"/>
      <right style="thin"/>
      <top style="thin"/>
      <bottom style="medium"/>
    </border>
    <border>
      <left style="thin">
        <color rgb="FF000000"/>
      </left>
      <right style="thin">
        <color rgb="FF000000"/>
      </right>
      <top style="thin">
        <color rgb="FF000000"/>
      </top>
      <bottom style="thin">
        <color rgb="FF000000"/>
      </bottom>
    </border>
    <border>
      <left style="thin"/>
      <right style="medium"/>
      <top style="medium"/>
      <bottom style="thin"/>
    </border>
    <border>
      <left style="thin"/>
      <right style="thin"/>
      <top>
        <color indexed="63"/>
      </top>
      <bottom style="thin"/>
    </border>
    <border>
      <left>
        <color indexed="63"/>
      </left>
      <right>
        <color indexed="63"/>
      </right>
      <top style="thin"/>
      <bottom style="thin"/>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style="medium"/>
    </border>
  </borders>
  <cellStyleXfs count="1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top"/>
      <protection/>
    </xf>
    <xf numFmtId="0" fontId="8" fillId="0" borderId="0">
      <alignment/>
      <protection/>
    </xf>
    <xf numFmtId="0" fontId="8" fillId="0" borderId="0">
      <alignment/>
      <protection/>
    </xf>
    <xf numFmtId="0" fontId="8" fillId="0" borderId="0">
      <alignment/>
      <protection/>
    </xf>
    <xf numFmtId="177" fontId="10" fillId="0" borderId="0" applyFont="0" applyFill="0" applyBorder="0" applyAlignment="0" applyProtection="0"/>
    <xf numFmtId="178" fontId="10" fillId="0" borderId="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179" fontId="10" fillId="0" borderId="0" applyFont="0" applyFill="0" applyBorder="0" applyAlignment="0" applyProtection="0"/>
    <xf numFmtId="180" fontId="10" fillId="0" borderId="0" applyFont="0" applyFill="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181" fontId="10" fillId="0" borderId="0" applyFont="0" applyFill="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3" fontId="0" fillId="8" borderId="1" applyNumberFormat="0">
      <alignment/>
      <protection/>
    </xf>
    <xf numFmtId="0" fontId="14" fillId="20" borderId="2" applyNumberFormat="0" applyAlignment="0" applyProtection="0"/>
    <xf numFmtId="0" fontId="15" fillId="0" borderId="3" applyNumberFormat="0" applyFont="0" applyFill="0" applyAlignment="0" applyProtection="0"/>
    <xf numFmtId="0" fontId="16" fillId="21" borderId="4" applyNumberFormat="0" applyAlignment="0" applyProtection="0"/>
    <xf numFmtId="167" fontId="0" fillId="0" borderId="0" applyFont="0" applyFill="0" applyBorder="0" applyAlignment="0" applyProtection="0"/>
    <xf numFmtId="0" fontId="17" fillId="0" borderId="0">
      <alignment/>
      <protection/>
    </xf>
    <xf numFmtId="165" fontId="0" fillId="0" borderId="0" applyFont="0" applyFill="0" applyBorder="0" applyAlignment="0" applyProtection="0"/>
    <xf numFmtId="172" fontId="82" fillId="0" borderId="0" applyFont="0" applyFill="0" applyBorder="0" applyAlignment="0" applyProtection="0"/>
    <xf numFmtId="176" fontId="18" fillId="0" borderId="0">
      <alignment horizontal="right" vertical="top"/>
      <protection/>
    </xf>
    <xf numFmtId="0" fontId="17" fillId="0" borderId="0">
      <alignment/>
      <protection/>
    </xf>
    <xf numFmtId="0" fontId="17" fillId="0" borderId="0">
      <alignment/>
      <protection/>
    </xf>
    <xf numFmtId="166" fontId="0" fillId="0" borderId="0" applyFont="0" applyFill="0" applyBorder="0" applyAlignment="0" applyProtection="0"/>
    <xf numFmtId="164" fontId="0" fillId="0" borderId="0" applyFont="0" applyFill="0" applyBorder="0" applyAlignment="0" applyProtection="0"/>
    <xf numFmtId="0" fontId="15" fillId="0" borderId="0" applyFont="0" applyFill="0" applyBorder="0" applyAlignment="0" applyProtection="0"/>
    <xf numFmtId="0" fontId="0" fillId="20" borderId="0" applyNumberFormat="0" applyBorder="0" applyProtection="0">
      <alignment/>
    </xf>
    <xf numFmtId="182" fontId="0" fillId="0" borderId="0" applyFont="0" applyFill="0" applyBorder="0" applyAlignment="0" applyProtection="0"/>
    <xf numFmtId="174" fontId="0" fillId="5" borderId="5" applyNumberFormat="0" applyFont="0" applyBorder="0" applyAlignment="0" applyProtection="0"/>
    <xf numFmtId="174" fontId="0" fillId="5" borderId="5" applyNumberFormat="0" applyFont="0" applyBorder="0" applyAlignment="0" applyProtection="0"/>
    <xf numFmtId="0" fontId="19" fillId="0" borderId="0" applyNumberForma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0" fontId="6" fillId="0" borderId="0" applyNumberFormat="0" applyFill="0" applyBorder="0" applyAlignment="0" applyProtection="0"/>
    <xf numFmtId="0" fontId="20" fillId="4" borderId="0" applyNumberFormat="0" applyBorder="0" applyAlignment="0" applyProtection="0"/>
    <xf numFmtId="38" fontId="4" fillId="20" borderId="0" applyNumberFormat="0" applyBorder="0" applyAlignment="0" applyProtection="0"/>
    <xf numFmtId="38" fontId="4" fillId="20" borderId="0" applyNumberFormat="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70" fontId="10" fillId="0" borderId="0" applyFont="0" applyFill="0" applyBorder="0" applyAlignment="0" applyProtection="0"/>
    <xf numFmtId="3" fontId="10" fillId="0" borderId="0" applyFont="0" applyFill="0" applyBorder="0" applyAlignment="0" applyProtection="0"/>
    <xf numFmtId="0" fontId="24" fillId="7" borderId="2" applyNumberFormat="0" applyAlignment="0" applyProtection="0"/>
    <xf numFmtId="10" fontId="4" fillId="22" borderId="9" applyNumberFormat="0" applyBorder="0" applyAlignment="0" applyProtection="0"/>
    <xf numFmtId="10" fontId="4" fillId="22" borderId="9" applyNumberFormat="0" applyBorder="0" applyAlignment="0" applyProtection="0"/>
    <xf numFmtId="3" fontId="0" fillId="7" borderId="0" applyNumberFormat="0" applyBorder="0">
      <alignment/>
      <protection/>
    </xf>
    <xf numFmtId="170" fontId="25" fillId="0" borderId="0">
      <alignment/>
      <protection/>
    </xf>
    <xf numFmtId="0" fontId="26" fillId="0" borderId="10" applyNumberFormat="0" applyFill="0" applyAlignment="0" applyProtection="0"/>
    <xf numFmtId="190" fontId="15" fillId="0" borderId="0" applyFont="0" applyFill="0" applyBorder="0" applyAlignment="0" applyProtection="0"/>
    <xf numFmtId="172" fontId="27" fillId="0" borderId="0" applyFont="0" applyFill="0" applyBorder="0" applyAlignment="0" applyProtection="0"/>
    <xf numFmtId="173"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5" fontId="15"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193" fontId="27" fillId="0" borderId="0" applyFont="0" applyFill="0" applyBorder="0" applyAlignment="0" applyProtection="0"/>
    <xf numFmtId="194" fontId="27" fillId="0" borderId="0" applyFont="0" applyFill="0" applyBorder="0" applyAlignment="0" applyProtection="0"/>
    <xf numFmtId="42" fontId="27" fillId="0" borderId="0" applyFont="0" applyFill="0" applyBorder="0" applyAlignment="0" applyProtection="0"/>
    <xf numFmtId="44" fontId="27" fillId="0" borderId="0" applyFont="0" applyFill="0" applyBorder="0" applyAlignment="0" applyProtection="0"/>
    <xf numFmtId="0" fontId="28" fillId="23" borderId="0" applyNumberFormat="0" applyBorder="0" applyAlignment="0" applyProtection="0"/>
    <xf numFmtId="0" fontId="29" fillId="0" borderId="0">
      <alignment/>
      <protection/>
    </xf>
    <xf numFmtId="0" fontId="3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183" fontId="27" fillId="0" borderId="0" applyFill="0" applyBorder="0" applyAlignment="0" applyProtection="0"/>
    <xf numFmtId="183" fontId="27" fillId="0" borderId="0" applyFill="0" applyBorder="0" applyAlignment="0" applyProtection="0"/>
    <xf numFmtId="0" fontId="0" fillId="0" borderId="0">
      <alignment/>
      <protection/>
    </xf>
    <xf numFmtId="0" fontId="0" fillId="0" borderId="0">
      <alignment/>
      <protection/>
    </xf>
    <xf numFmtId="0" fontId="0" fillId="24" borderId="1" applyNumberFormat="0" applyFont="0" applyAlignment="0" applyProtection="0"/>
    <xf numFmtId="0" fontId="0" fillId="24" borderId="1" applyNumberFormat="0" applyFont="0" applyAlignment="0" applyProtection="0"/>
    <xf numFmtId="0" fontId="31" fillId="20" borderId="11" applyNumberFormat="0" applyAlignment="0" applyProtection="0"/>
    <xf numFmtId="40" fontId="9" fillId="22" borderId="0">
      <alignment horizontal="right"/>
      <protection/>
    </xf>
    <xf numFmtId="40" fontId="9"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2" fontId="15" fillId="0" borderId="0" applyFont="0" applyFill="0" applyBorder="0" applyAlignment="0" applyProtection="0"/>
    <xf numFmtId="191" fontId="27" fillId="0" borderId="0" applyFill="0" applyBorder="0" applyAlignment="0">
      <protection/>
    </xf>
    <xf numFmtId="191" fontId="27" fillId="0" borderId="0" applyFill="0" applyBorder="0" applyAlignment="0">
      <protection/>
    </xf>
    <xf numFmtId="3" fontId="0" fillId="25" borderId="1" applyNumberFormat="0">
      <alignment/>
      <protection/>
    </xf>
    <xf numFmtId="0" fontId="10" fillId="0" borderId="0">
      <alignment/>
      <protection/>
    </xf>
    <xf numFmtId="0" fontId="32" fillId="0" borderId="0">
      <alignment/>
      <protection/>
    </xf>
    <xf numFmtId="0" fontId="9" fillId="0" borderId="0">
      <alignment vertical="top"/>
      <protection/>
    </xf>
    <xf numFmtId="0" fontId="0" fillId="0" borderId="0" applyNumberFormat="0">
      <alignment/>
      <protection/>
    </xf>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xf numFmtId="0" fontId="36"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0" fontId="27" fillId="0" borderId="0">
      <alignment/>
      <protection/>
    </xf>
    <xf numFmtId="0" fontId="27" fillId="0" borderId="0">
      <alignment/>
      <protection/>
    </xf>
    <xf numFmtId="0" fontId="38" fillId="0" borderId="0">
      <alignment horizontal="left" wrapText="1"/>
      <protection/>
    </xf>
    <xf numFmtId="0" fontId="39" fillId="0" borderId="13" applyNumberFormat="0" applyFont="0" applyFill="0" applyBorder="0" applyAlignment="0" applyProtection="0"/>
    <xf numFmtId="187" fontId="10" fillId="0" borderId="0" applyNumberFormat="0" applyFont="0" applyFill="0" applyBorder="0" applyAlignment="0" applyProtection="0"/>
    <xf numFmtId="0" fontId="39" fillId="0" borderId="0" applyNumberFormat="0" applyFont="0" applyFill="0" applyBorder="0" applyAlignment="0" applyProtection="0"/>
    <xf numFmtId="188" fontId="39" fillId="0" borderId="0" applyNumberFormat="0" applyFont="0" applyFill="0" applyBorder="0" applyAlignment="0" applyProtection="0"/>
    <xf numFmtId="0" fontId="27" fillId="0" borderId="13" applyNumberFormat="0" applyFont="0" applyFill="0" applyAlignment="0" applyProtection="0"/>
    <xf numFmtId="0" fontId="27" fillId="0" borderId="13" applyNumberFormat="0" applyFont="0" applyFill="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9"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9" fontId="27" fillId="0" borderId="0">
      <alignment horizontal="right"/>
      <protection/>
    </xf>
    <xf numFmtId="189" fontId="27" fillId="0" borderId="0">
      <alignment horizontal="right"/>
      <protection/>
    </xf>
    <xf numFmtId="0" fontId="40" fillId="0" borderId="0" applyNumberFormat="0" applyFill="0" applyBorder="0" applyAlignment="0" applyProtection="0"/>
    <xf numFmtId="0" fontId="41" fillId="0" borderId="0" applyNumberFormat="0" applyFill="0" applyBorder="0" applyAlignment="0" applyProtection="0"/>
    <xf numFmtId="175" fontId="8" fillId="0" borderId="0">
      <alignment horizontal="right"/>
      <protection/>
    </xf>
    <xf numFmtId="175" fontId="8" fillId="0" borderId="0">
      <alignment horizontal="right"/>
      <protection/>
    </xf>
    <xf numFmtId="0" fontId="42" fillId="0" borderId="0" applyProtection="0">
      <alignment/>
    </xf>
    <xf numFmtId="192" fontId="42" fillId="0" borderId="0" applyProtection="0">
      <alignment/>
    </xf>
    <xf numFmtId="0" fontId="43" fillId="0" borderId="0" applyProtection="0">
      <alignment/>
    </xf>
    <xf numFmtId="0" fontId="44" fillId="0" borderId="0" applyProtection="0">
      <alignment/>
    </xf>
    <xf numFmtId="0" fontId="42" fillId="0" borderId="14" applyProtection="0">
      <alignment/>
    </xf>
    <xf numFmtId="0" fontId="42" fillId="0" borderId="0">
      <alignment/>
      <protection/>
    </xf>
    <xf numFmtId="10" fontId="42" fillId="0" borderId="0" applyProtection="0">
      <alignment/>
    </xf>
    <xf numFmtId="0" fontId="42" fillId="0" borderId="0">
      <alignment/>
      <protection/>
    </xf>
    <xf numFmtId="2" fontId="42" fillId="0" borderId="0" applyProtection="0">
      <alignment/>
    </xf>
    <xf numFmtId="4" fontId="42" fillId="0" borderId="0" applyProtection="0">
      <alignment/>
    </xf>
  </cellStyleXfs>
  <cellXfs count="361">
    <xf numFmtId="0" fontId="0" fillId="0" borderId="0" xfId="0" applyAlignment="1">
      <alignment/>
    </xf>
    <xf numFmtId="0" fontId="1" fillId="0" borderId="0" xfId="0" applyFont="1" applyAlignment="1">
      <alignment/>
    </xf>
    <xf numFmtId="0" fontId="4" fillId="0" borderId="0" xfId="0" applyFont="1" applyFill="1" applyBorder="1" applyAlignment="1">
      <alignment/>
    </xf>
    <xf numFmtId="0" fontId="4" fillId="0" borderId="0" xfId="0" applyFont="1" applyAlignment="1">
      <alignment/>
    </xf>
    <xf numFmtId="170" fontId="3" fillId="0" borderId="0" xfId="0" applyNumberFormat="1" applyFont="1" applyBorder="1" applyAlignment="1">
      <alignment wrapText="1"/>
    </xf>
    <xf numFmtId="0" fontId="3" fillId="0" borderId="0" xfId="0" applyFont="1" applyBorder="1" applyAlignment="1">
      <alignment horizontal="center"/>
    </xf>
    <xf numFmtId="0" fontId="83" fillId="0" borderId="0" xfId="0" applyFont="1" applyAlignment="1">
      <alignment horizontal="center"/>
    </xf>
    <xf numFmtId="0" fontId="84" fillId="0" borderId="0" xfId="0" applyFont="1" applyAlignment="1">
      <alignment/>
    </xf>
    <xf numFmtId="0" fontId="85"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85" fillId="0" borderId="0" xfId="0" applyFont="1" applyAlignment="1">
      <alignment horizontal="center"/>
    </xf>
    <xf numFmtId="0" fontId="4" fillId="0" borderId="0" xfId="0" applyFont="1" applyBorder="1" applyAlignment="1">
      <alignment horizontal="center"/>
    </xf>
    <xf numFmtId="170"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4" fillId="0" borderId="0" xfId="0" applyFont="1" applyAlignment="1">
      <alignment horizontal="center"/>
    </xf>
    <xf numFmtId="0" fontId="85" fillId="0" borderId="0" xfId="0" applyFont="1" applyAlignment="1">
      <alignment horizontal="center"/>
    </xf>
    <xf numFmtId="0" fontId="83" fillId="0" borderId="0" xfId="0" applyFont="1" applyAlignment="1">
      <alignment horizontal="center"/>
    </xf>
    <xf numFmtId="170" fontId="3" fillId="0" borderId="0" xfId="0" applyNumberFormat="1" applyFont="1" applyBorder="1" applyAlignment="1">
      <alignment horizontal="center"/>
    </xf>
    <xf numFmtId="0" fontId="0" fillId="0" borderId="0" xfId="0" applyFont="1" applyAlignment="1">
      <alignment horizont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86" fillId="0" borderId="0" xfId="0" applyFont="1" applyAlignment="1">
      <alignment/>
    </xf>
    <xf numFmtId="0" fontId="87" fillId="0" borderId="0" xfId="0" applyFont="1" applyAlignment="1">
      <alignment/>
    </xf>
    <xf numFmtId="0" fontId="84" fillId="0" borderId="0" xfId="0" applyFont="1" applyAlignment="1">
      <alignment horizontal="left"/>
    </xf>
    <xf numFmtId="0" fontId="85" fillId="0" borderId="0" xfId="0" applyFont="1" applyAlignment="1">
      <alignment/>
    </xf>
    <xf numFmtId="0" fontId="3" fillId="0" borderId="15" xfId="108" applyFont="1" applyFill="1" applyBorder="1" applyAlignment="1">
      <alignment horizontal="center" vertical="center" wrapText="1"/>
      <protection/>
    </xf>
    <xf numFmtId="0" fontId="2" fillId="0" borderId="0" xfId="108" applyFont="1" applyFill="1" applyAlignment="1">
      <alignment vertical="center" wrapText="1"/>
      <protection/>
    </xf>
    <xf numFmtId="0" fontId="0" fillId="0" borderId="0" xfId="108" applyFill="1" applyAlignment="1">
      <alignment vertical="center" wrapText="1"/>
      <protection/>
    </xf>
    <xf numFmtId="0" fontId="0" fillId="0" borderId="0" xfId="108" applyFill="1" applyBorder="1" applyAlignment="1">
      <alignment vertical="center" wrapText="1"/>
      <protection/>
    </xf>
    <xf numFmtId="0" fontId="2" fillId="0" borderId="0" xfId="108" applyFont="1" applyFill="1" applyAlignment="1">
      <alignment vertical="center"/>
      <protection/>
    </xf>
    <xf numFmtId="0" fontId="0" fillId="0" borderId="0" xfId="108" applyFill="1" applyAlignment="1">
      <alignment vertical="center"/>
      <protection/>
    </xf>
    <xf numFmtId="0" fontId="0" fillId="0" borderId="0" xfId="108" applyFill="1" applyBorder="1" applyAlignment="1">
      <alignment vertical="center"/>
      <protection/>
    </xf>
    <xf numFmtId="0" fontId="83" fillId="0" borderId="0" xfId="108" applyFont="1" applyFill="1" applyAlignment="1">
      <alignment vertical="center"/>
      <protection/>
    </xf>
    <xf numFmtId="0" fontId="87" fillId="0" borderId="0" xfId="108" applyFont="1" applyFill="1" applyAlignment="1">
      <alignment vertical="center"/>
      <protection/>
    </xf>
    <xf numFmtId="0" fontId="87" fillId="0" borderId="0" xfId="108" applyFont="1" applyFill="1" applyBorder="1" applyAlignment="1">
      <alignment vertical="center"/>
      <protection/>
    </xf>
    <xf numFmtId="0" fontId="84" fillId="0" borderId="0" xfId="108" applyFont="1" applyFill="1" applyAlignment="1">
      <alignment vertical="center"/>
      <protection/>
    </xf>
    <xf numFmtId="0" fontId="85" fillId="0" borderId="0" xfId="108" applyFont="1" applyFill="1" applyAlignment="1">
      <alignment vertical="center"/>
      <protection/>
    </xf>
    <xf numFmtId="0" fontId="85" fillId="0" borderId="0" xfId="108" applyFont="1" applyFill="1" applyAlignment="1">
      <alignment horizontal="left" vertical="center"/>
      <protection/>
    </xf>
    <xf numFmtId="0" fontId="85" fillId="0" borderId="0" xfId="108" applyFont="1" applyFill="1" applyBorder="1" applyAlignment="1">
      <alignment vertical="center"/>
      <protection/>
    </xf>
    <xf numFmtId="0" fontId="3" fillId="0" borderId="16" xfId="108" applyFont="1" applyFill="1" applyBorder="1" applyAlignment="1">
      <alignment horizontal="center" vertical="center" wrapText="1"/>
      <protection/>
    </xf>
    <xf numFmtId="0" fontId="3" fillId="0" borderId="17" xfId="108" applyFont="1" applyFill="1" applyBorder="1" applyAlignment="1">
      <alignment horizontal="center" vertical="center" wrapText="1"/>
      <protection/>
    </xf>
    <xf numFmtId="49" fontId="36" fillId="26" borderId="18" xfId="0" applyNumberFormat="1" applyFont="1" applyFill="1" applyBorder="1" applyAlignment="1">
      <alignment horizontal="center"/>
    </xf>
    <xf numFmtId="3" fontId="27" fillId="26" borderId="19" xfId="0" applyNumberFormat="1" applyFont="1" applyFill="1" applyBorder="1" applyAlignment="1">
      <alignment horizontal="center"/>
    </xf>
    <xf numFmtId="0" fontId="36" fillId="26" borderId="20" xfId="0" applyFont="1" applyFill="1" applyBorder="1" applyAlignment="1">
      <alignment horizontal="center"/>
    </xf>
    <xf numFmtId="49" fontId="36" fillId="26" borderId="18" xfId="0" applyNumberFormat="1" applyFont="1" applyFill="1" applyBorder="1" applyAlignment="1" quotePrefix="1">
      <alignment horizontal="center"/>
    </xf>
    <xf numFmtId="3" fontId="27" fillId="26" borderId="9" xfId="0" applyNumberFormat="1" applyFont="1" applyFill="1" applyBorder="1" applyAlignment="1">
      <alignment horizontal="center"/>
    </xf>
    <xf numFmtId="0" fontId="4" fillId="0" borderId="9" xfId="0" applyFont="1" applyFill="1" applyBorder="1" applyAlignment="1">
      <alignment horizontal="center"/>
    </xf>
    <xf numFmtId="0" fontId="36" fillId="26" borderId="9" xfId="0" applyFont="1" applyFill="1" applyBorder="1" applyAlignment="1">
      <alignment horizontal="center"/>
    </xf>
    <xf numFmtId="170" fontId="0" fillId="0" borderId="0" xfId="0" applyNumberFormat="1" applyAlignment="1">
      <alignment horizontal="center"/>
    </xf>
    <xf numFmtId="0" fontId="36" fillId="0" borderId="18"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15" xfId="0" applyFont="1" applyFill="1" applyBorder="1" applyAlignment="1">
      <alignment horizontal="center" vertical="center" wrapText="1"/>
    </xf>
    <xf numFmtId="0" fontId="27" fillId="0" borderId="21" xfId="0" applyFont="1" applyFill="1" applyBorder="1" applyAlignment="1">
      <alignment/>
    </xf>
    <xf numFmtId="0" fontId="27" fillId="0" borderId="22" xfId="0" applyFont="1" applyFill="1" applyBorder="1" applyAlignment="1">
      <alignment/>
    </xf>
    <xf numFmtId="0" fontId="27" fillId="0" borderId="22" xfId="0" applyFont="1" applyFill="1" applyBorder="1" applyAlignment="1">
      <alignment horizontal="center"/>
    </xf>
    <xf numFmtId="0" fontId="27" fillId="0" borderId="23" xfId="0" applyFont="1" applyFill="1" applyBorder="1" applyAlignment="1">
      <alignment horizontal="center"/>
    </xf>
    <xf numFmtId="0" fontId="36" fillId="0" borderId="24" xfId="0" applyFont="1" applyFill="1" applyBorder="1" applyAlignment="1">
      <alignment/>
    </xf>
    <xf numFmtId="0" fontId="36" fillId="0" borderId="25" xfId="0" applyFont="1" applyFill="1" applyBorder="1" applyAlignment="1">
      <alignment/>
    </xf>
    <xf numFmtId="0" fontId="27" fillId="0" borderId="0" xfId="0" applyFont="1" applyFill="1" applyBorder="1" applyAlignment="1">
      <alignment horizontal="left"/>
    </xf>
    <xf numFmtId="0" fontId="27" fillId="0" borderId="0" xfId="0" applyFont="1" applyFill="1" applyBorder="1" applyAlignment="1">
      <alignment horizontal="center"/>
    </xf>
    <xf numFmtId="0" fontId="36" fillId="0" borderId="0" xfId="0" applyFont="1" applyFill="1" applyBorder="1" applyAlignment="1">
      <alignment horizontal="center"/>
    </xf>
    <xf numFmtId="0" fontId="27" fillId="0" borderId="26" xfId="0" applyFont="1" applyFill="1" applyBorder="1" applyAlignment="1">
      <alignment horizontal="center"/>
    </xf>
    <xf numFmtId="49" fontId="88" fillId="0" borderId="19" xfId="0" applyNumberFormat="1" applyFont="1" applyFill="1" applyBorder="1" applyAlignment="1">
      <alignment horizontal="center" vertical="center"/>
    </xf>
    <xf numFmtId="49" fontId="88" fillId="0" borderId="27" xfId="0" applyNumberFormat="1" applyFont="1" applyFill="1" applyBorder="1" applyAlignment="1">
      <alignment horizontal="center" vertical="center"/>
    </xf>
    <xf numFmtId="0" fontId="36" fillId="0" borderId="15" xfId="0" applyFont="1" applyFill="1" applyBorder="1" applyAlignment="1">
      <alignment horizontal="center" vertical="center"/>
    </xf>
    <xf numFmtId="3" fontId="27" fillId="27" borderId="27" xfId="0" applyNumberFormat="1" applyFont="1" applyFill="1" applyBorder="1" applyAlignment="1">
      <alignment horizontal="center"/>
    </xf>
    <xf numFmtId="0" fontId="27" fillId="0" borderId="9" xfId="0" applyFont="1" applyFill="1" applyBorder="1" applyAlignment="1">
      <alignment horizontal="center"/>
    </xf>
    <xf numFmtId="0" fontId="47" fillId="0" borderId="28" xfId="0" applyFont="1" applyFill="1" applyBorder="1" applyAlignment="1">
      <alignment horizontal="center"/>
    </xf>
    <xf numFmtId="0" fontId="47" fillId="0" borderId="22" xfId="0" applyFont="1" applyFill="1" applyBorder="1" applyAlignment="1">
      <alignment horizontal="center"/>
    </xf>
    <xf numFmtId="0" fontId="27" fillId="0" borderId="29" xfId="0" applyFont="1" applyFill="1" applyBorder="1" applyAlignment="1">
      <alignment horizontal="center"/>
    </xf>
    <xf numFmtId="0" fontId="27" fillId="0" borderId="30" xfId="0" applyFont="1" applyFill="1" applyBorder="1" applyAlignment="1">
      <alignment horizontal="center"/>
    </xf>
    <xf numFmtId="0" fontId="36" fillId="0" borderId="24" xfId="0" applyFont="1" applyFill="1" applyBorder="1" applyAlignment="1">
      <alignment horizontal="center"/>
    </xf>
    <xf numFmtId="0" fontId="27" fillId="26" borderId="9" xfId="0" applyFont="1" applyFill="1" applyBorder="1" applyAlignment="1">
      <alignment horizontal="center"/>
    </xf>
    <xf numFmtId="0" fontId="27" fillId="0" borderId="0" xfId="0" applyFont="1" applyFill="1" applyBorder="1" applyAlignment="1">
      <alignment/>
    </xf>
    <xf numFmtId="0" fontId="27" fillId="0" borderId="31" xfId="0" applyFont="1" applyFill="1" applyBorder="1" applyAlignment="1">
      <alignment/>
    </xf>
    <xf numFmtId="0" fontId="36" fillId="0" borderId="9" xfId="0" applyFont="1" applyFill="1" applyBorder="1" applyAlignment="1">
      <alignment horizontal="center"/>
    </xf>
    <xf numFmtId="49" fontId="27" fillId="26" borderId="32" xfId="0" applyNumberFormat="1" applyFont="1" applyFill="1" applyBorder="1" applyAlignment="1">
      <alignment horizontal="center"/>
    </xf>
    <xf numFmtId="0" fontId="27" fillId="0" borderId="13" xfId="0" applyFont="1" applyFill="1" applyBorder="1" applyAlignment="1">
      <alignment/>
    </xf>
    <xf numFmtId="0" fontId="27" fillId="0" borderId="33" xfId="0" applyFont="1" applyFill="1" applyBorder="1" applyAlignment="1">
      <alignment/>
    </xf>
    <xf numFmtId="49" fontId="27" fillId="26" borderId="32" xfId="0" applyNumberFormat="1" applyFont="1" applyFill="1" applyBorder="1" applyAlignment="1" quotePrefix="1">
      <alignment horizontal="center"/>
    </xf>
    <xf numFmtId="0" fontId="27" fillId="0" borderId="24" xfId="0" applyFont="1" applyBorder="1" applyAlignment="1">
      <alignment horizontal="center"/>
    </xf>
    <xf numFmtId="0" fontId="27" fillId="0" borderId="34" xfId="0" applyFont="1" applyBorder="1" applyAlignment="1">
      <alignment horizontal="left"/>
    </xf>
    <xf numFmtId="3" fontId="27" fillId="27" borderId="32" xfId="0" applyNumberFormat="1" applyFont="1" applyFill="1" applyBorder="1" applyAlignment="1">
      <alignment horizontal="center"/>
    </xf>
    <xf numFmtId="0" fontId="89" fillId="27" borderId="24" xfId="0" applyFont="1" applyFill="1" applyBorder="1" applyAlignment="1">
      <alignment horizontal="center"/>
    </xf>
    <xf numFmtId="0" fontId="89" fillId="27" borderId="34" xfId="0" applyFont="1" applyFill="1" applyBorder="1" applyAlignment="1">
      <alignment horizontal="center"/>
    </xf>
    <xf numFmtId="3" fontId="89" fillId="27" borderId="9" xfId="0" applyNumberFormat="1" applyFont="1" applyFill="1" applyBorder="1" applyAlignment="1">
      <alignment horizontal="center"/>
    </xf>
    <xf numFmtId="3" fontId="88" fillId="27" borderId="32" xfId="0" applyNumberFormat="1" applyFont="1" applyFill="1" applyBorder="1" applyAlignment="1">
      <alignment horizontal="center"/>
    </xf>
    <xf numFmtId="170" fontId="27" fillId="26" borderId="9" xfId="0" applyNumberFormat="1" applyFont="1" applyFill="1" applyBorder="1" applyAlignment="1">
      <alignment horizontal="center"/>
    </xf>
    <xf numFmtId="170" fontId="27" fillId="27" borderId="32" xfId="0" applyNumberFormat="1" applyFont="1" applyFill="1" applyBorder="1" applyAlignment="1">
      <alignment horizontal="center"/>
    </xf>
    <xf numFmtId="0" fontId="37" fillId="27" borderId="24" xfId="0" applyFont="1" applyFill="1" applyBorder="1" applyAlignment="1">
      <alignment horizontal="center"/>
    </xf>
    <xf numFmtId="0" fontId="37" fillId="27" borderId="34" xfId="0" applyFont="1" applyFill="1" applyBorder="1" applyAlignment="1">
      <alignment horizontal="center" wrapText="1"/>
    </xf>
    <xf numFmtId="3" fontId="37" fillId="27" borderId="9" xfId="0" applyNumberFormat="1" applyFont="1" applyFill="1" applyBorder="1" applyAlignment="1">
      <alignment horizontal="center"/>
    </xf>
    <xf numFmtId="3" fontId="36" fillId="27" borderId="32" xfId="0" applyNumberFormat="1" applyFont="1" applyFill="1" applyBorder="1" applyAlignment="1">
      <alignment horizontal="center"/>
    </xf>
    <xf numFmtId="3" fontId="37" fillId="26" borderId="9" xfId="0" applyNumberFormat="1" applyFont="1" applyFill="1" applyBorder="1" applyAlignment="1">
      <alignment horizontal="center"/>
    </xf>
    <xf numFmtId="3" fontId="36" fillId="26" borderId="9" xfId="0" applyNumberFormat="1" applyFont="1" applyFill="1" applyBorder="1" applyAlignment="1">
      <alignment horizontal="center"/>
    </xf>
    <xf numFmtId="170" fontId="36" fillId="26" borderId="9" xfId="0" applyNumberFormat="1" applyFont="1" applyFill="1" applyBorder="1" applyAlignment="1">
      <alignment horizontal="center"/>
    </xf>
    <xf numFmtId="170" fontId="37" fillId="26" borderId="9" xfId="0" applyNumberFormat="1" applyFont="1" applyFill="1" applyBorder="1" applyAlignment="1">
      <alignment horizontal="center"/>
    </xf>
    <xf numFmtId="170" fontId="36" fillId="27" borderId="32" xfId="0" applyNumberFormat="1" applyFont="1" applyFill="1" applyBorder="1" applyAlignment="1">
      <alignment horizontal="center"/>
    </xf>
    <xf numFmtId="0" fontId="88" fillId="28" borderId="34" xfId="0" applyFont="1" applyFill="1" applyBorder="1" applyAlignment="1">
      <alignment horizontal="center"/>
    </xf>
    <xf numFmtId="3" fontId="89" fillId="28" borderId="9" xfId="0" applyNumberFormat="1" applyFont="1" applyFill="1" applyBorder="1" applyAlignment="1">
      <alignment horizontal="center"/>
    </xf>
    <xf numFmtId="3" fontId="88" fillId="28" borderId="32" xfId="0" applyNumberFormat="1" applyFont="1" applyFill="1" applyBorder="1" applyAlignment="1">
      <alignment horizontal="center"/>
    </xf>
    <xf numFmtId="170" fontId="36" fillId="0" borderId="9" xfId="0" applyNumberFormat="1" applyFont="1" applyBorder="1" applyAlignment="1">
      <alignment horizontal="center"/>
    </xf>
    <xf numFmtId="170" fontId="36" fillId="29" borderId="9" xfId="0" applyNumberFormat="1" applyFont="1" applyFill="1" applyBorder="1" applyAlignment="1">
      <alignment horizontal="center"/>
    </xf>
    <xf numFmtId="170" fontId="36" fillId="0" borderId="32" xfId="0" applyNumberFormat="1" applyFont="1" applyBorder="1" applyAlignment="1">
      <alignment horizontal="center"/>
    </xf>
    <xf numFmtId="170" fontId="89" fillId="30" borderId="35" xfId="0" applyNumberFormat="1" applyFont="1" applyFill="1" applyBorder="1" applyAlignment="1">
      <alignment horizontal="center"/>
    </xf>
    <xf numFmtId="3" fontId="89" fillId="30" borderId="35" xfId="0" applyNumberFormat="1" applyFont="1" applyFill="1" applyBorder="1" applyAlignment="1">
      <alignment horizontal="center"/>
    </xf>
    <xf numFmtId="3" fontId="88" fillId="30" borderId="36" xfId="0" applyNumberFormat="1" applyFont="1" applyFill="1" applyBorder="1" applyAlignment="1">
      <alignment horizontal="center"/>
    </xf>
    <xf numFmtId="0" fontId="3" fillId="0" borderId="37" xfId="108" applyFont="1" applyFill="1" applyBorder="1" applyAlignment="1">
      <alignment horizontal="center" vertical="center" wrapText="1"/>
      <protection/>
    </xf>
    <xf numFmtId="0" fontId="3" fillId="0" borderId="31" xfId="108" applyFont="1" applyFill="1" applyBorder="1" applyAlignment="1">
      <alignment horizontal="center" vertical="center" wrapText="1"/>
      <protection/>
    </xf>
    <xf numFmtId="0" fontId="3" fillId="0" borderId="38" xfId="108" applyFont="1" applyFill="1" applyBorder="1" applyAlignment="1">
      <alignment horizontal="center" vertical="center" wrapText="1"/>
      <protection/>
    </xf>
    <xf numFmtId="0" fontId="3" fillId="0" borderId="39" xfId="108" applyFont="1" applyFill="1" applyBorder="1" applyAlignment="1">
      <alignment horizontal="center" vertical="center" wrapText="1"/>
      <protection/>
    </xf>
    <xf numFmtId="0" fontId="3" fillId="0" borderId="40" xfId="108" applyFont="1" applyFill="1" applyBorder="1" applyAlignment="1">
      <alignment horizontal="center" vertical="center" wrapText="1"/>
      <protection/>
    </xf>
    <xf numFmtId="0" fontId="3" fillId="0" borderId="41" xfId="108" applyFont="1" applyFill="1" applyBorder="1" applyAlignment="1">
      <alignment horizontal="center" vertical="center" wrapText="1"/>
      <protection/>
    </xf>
    <xf numFmtId="170" fontId="0" fillId="0" borderId="0" xfId="0" applyNumberFormat="1" applyAlignment="1">
      <alignment/>
    </xf>
    <xf numFmtId="0" fontId="48" fillId="0" borderId="24" xfId="0" applyFont="1" applyFill="1" applyBorder="1" applyAlignment="1">
      <alignment horizontal="center" vertical="center"/>
    </xf>
    <xf numFmtId="0" fontId="48" fillId="0" borderId="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46" fillId="0" borderId="9" xfId="0" applyFont="1" applyFill="1" applyBorder="1" applyAlignment="1">
      <alignment horizontal="center" vertical="center" wrapText="1"/>
    </xf>
    <xf numFmtId="0" fontId="4" fillId="0" borderId="0" xfId="0" applyFont="1" applyFill="1" applyBorder="1" applyAlignment="1">
      <alignment horizontal="center"/>
    </xf>
    <xf numFmtId="170" fontId="4" fillId="0" borderId="0" xfId="0" applyNumberFormat="1" applyFont="1" applyFill="1" applyBorder="1" applyAlignment="1">
      <alignment horizontal="center" vertical="center"/>
    </xf>
    <xf numFmtId="0" fontId="84" fillId="0" borderId="0" xfId="0" applyFont="1" applyAlignment="1">
      <alignment horizontal="left"/>
    </xf>
    <xf numFmtId="0" fontId="84" fillId="0" borderId="0" xfId="0" applyFont="1" applyAlignment="1">
      <alignment/>
    </xf>
    <xf numFmtId="0" fontId="84" fillId="0" borderId="0" xfId="0" applyFont="1" applyAlignment="1">
      <alignment/>
    </xf>
    <xf numFmtId="0" fontId="90" fillId="0" borderId="0" xfId="0" applyFont="1" applyBorder="1" applyAlignment="1">
      <alignment horizontal="left"/>
    </xf>
    <xf numFmtId="0" fontId="91" fillId="0" borderId="0" xfId="0" applyFont="1" applyAlignment="1">
      <alignment horizontal="center"/>
    </xf>
    <xf numFmtId="0" fontId="83" fillId="0" borderId="0" xfId="0" applyFont="1" applyAlignment="1">
      <alignment/>
    </xf>
    <xf numFmtId="0" fontId="91" fillId="0" borderId="42" xfId="0" applyFont="1" applyBorder="1" applyAlignment="1">
      <alignment horizontal="center" vertical="center" wrapText="1"/>
    </xf>
    <xf numFmtId="0" fontId="75" fillId="26" borderId="43" xfId="0" applyFont="1" applyFill="1" applyBorder="1" applyAlignment="1" quotePrefix="1">
      <alignment horizontal="center" vertical="center" wrapText="1"/>
    </xf>
    <xf numFmtId="0" fontId="92" fillId="0" borderId="43" xfId="0" applyFont="1" applyBorder="1" applyAlignment="1">
      <alignment horizontal="center" vertical="center" wrapText="1"/>
    </xf>
    <xf numFmtId="0" fontId="93" fillId="0" borderId="44" xfId="0" applyFont="1" applyBorder="1" applyAlignment="1">
      <alignment horizontal="center" vertical="center" wrapText="1"/>
    </xf>
    <xf numFmtId="0" fontId="94" fillId="0" borderId="24" xfId="0" applyFont="1" applyBorder="1" applyAlignment="1">
      <alignment horizontal="center" vertical="center" wrapText="1"/>
    </xf>
    <xf numFmtId="0" fontId="94" fillId="26" borderId="9" xfId="0" applyFont="1" applyFill="1" applyBorder="1" applyAlignment="1">
      <alignment horizontal="left" vertical="center" wrapText="1"/>
    </xf>
    <xf numFmtId="0" fontId="95" fillId="0" borderId="15" xfId="0" applyFont="1" applyBorder="1" applyAlignment="1">
      <alignment horizontal="center" vertical="center" wrapText="1"/>
    </xf>
    <xf numFmtId="0" fontId="94" fillId="0" borderId="45" xfId="0" applyFont="1" applyFill="1" applyBorder="1" applyAlignment="1">
      <alignment horizontal="center" vertical="center" wrapText="1"/>
    </xf>
    <xf numFmtId="0" fontId="94" fillId="0" borderId="13" xfId="0" applyFont="1" applyFill="1" applyBorder="1" applyAlignment="1">
      <alignment horizontal="center" vertical="center" wrapText="1"/>
    </xf>
    <xf numFmtId="0" fontId="94" fillId="0" borderId="33" xfId="0" applyFont="1" applyFill="1" applyBorder="1" applyAlignment="1">
      <alignment horizontal="center" vertical="center" wrapText="1"/>
    </xf>
    <xf numFmtId="0" fontId="46" fillId="26" borderId="46" xfId="0" applyFont="1" applyFill="1" applyBorder="1" applyAlignment="1">
      <alignment horizontal="left" vertical="center" wrapText="1"/>
    </xf>
    <xf numFmtId="0" fontId="94" fillId="0" borderId="24" xfId="0" applyFont="1" applyFill="1" applyBorder="1" applyAlignment="1">
      <alignment horizontal="center" vertical="center" wrapText="1"/>
    </xf>
    <xf numFmtId="0" fontId="94" fillId="0" borderId="9" xfId="0" applyFont="1" applyFill="1" applyBorder="1" applyAlignment="1">
      <alignment horizontal="center" vertical="center" wrapText="1"/>
    </xf>
    <xf numFmtId="0" fontId="94" fillId="0" borderId="9" xfId="0" applyFont="1" applyBorder="1" applyAlignment="1">
      <alignment horizontal="center" vertical="center" wrapText="1"/>
    </xf>
    <xf numFmtId="0" fontId="95" fillId="26" borderId="46" xfId="0" applyFont="1" applyFill="1" applyBorder="1" applyAlignment="1">
      <alignment horizontal="left" vertical="center" wrapText="1"/>
    </xf>
    <xf numFmtId="0" fontId="45" fillId="0" borderId="24" xfId="0" applyFont="1" applyBorder="1" applyAlignment="1">
      <alignment horizontal="center"/>
    </xf>
    <xf numFmtId="0" fontId="51" fillId="0" borderId="9" xfId="0" applyFont="1" applyBorder="1" applyAlignment="1">
      <alignment vertical="center" wrapText="1"/>
    </xf>
    <xf numFmtId="0" fontId="95" fillId="0" borderId="47" xfId="0" applyFont="1" applyFill="1" applyBorder="1" applyAlignment="1">
      <alignment horizontal="left" vertical="center" wrapText="1"/>
    </xf>
    <xf numFmtId="0" fontId="96" fillId="0" borderId="24" xfId="0" applyFont="1" applyBorder="1" applyAlignment="1">
      <alignment horizontal="center" vertical="center" wrapText="1"/>
    </xf>
    <xf numFmtId="0" fontId="46" fillId="26" borderId="9" xfId="0" applyFont="1" applyFill="1" applyBorder="1" applyAlignment="1">
      <alignment horizontal="left" vertical="center" wrapText="1"/>
    </xf>
    <xf numFmtId="0" fontId="94" fillId="0" borderId="9" xfId="0" applyFont="1" applyFill="1" applyBorder="1" applyAlignment="1">
      <alignment vertical="center" wrapText="1"/>
    </xf>
    <xf numFmtId="9" fontId="45" fillId="0" borderId="9" xfId="124" applyFont="1" applyFill="1" applyBorder="1" applyAlignment="1">
      <alignment horizontal="center" vertical="center" wrapText="1"/>
    </xf>
    <xf numFmtId="9" fontId="46" fillId="26" borderId="48" xfId="0" applyNumberFormat="1" applyFont="1" applyFill="1" applyBorder="1" applyAlignment="1">
      <alignment horizontal="left" vertical="center" wrapText="1"/>
    </xf>
    <xf numFmtId="0" fontId="46" fillId="26" borderId="34" xfId="0" applyFont="1" applyFill="1" applyBorder="1" applyAlignment="1">
      <alignment horizontal="left" vertical="center" wrapText="1"/>
    </xf>
    <xf numFmtId="0" fontId="46" fillId="26" borderId="9" xfId="0" applyFont="1" applyFill="1" applyBorder="1" applyAlignment="1">
      <alignment vertical="center" wrapText="1"/>
    </xf>
    <xf numFmtId="3" fontId="46" fillId="26" borderId="49" xfId="0" applyNumberFormat="1" applyFont="1" applyFill="1" applyBorder="1" applyAlignment="1">
      <alignment vertical="center"/>
    </xf>
    <xf numFmtId="3" fontId="94" fillId="26" borderId="9" xfId="0" applyNumberFormat="1" applyFont="1" applyFill="1" applyBorder="1" applyAlignment="1">
      <alignment vertical="center" wrapText="1"/>
    </xf>
    <xf numFmtId="9" fontId="45" fillId="27" borderId="9" xfId="124" applyFont="1" applyFill="1" applyBorder="1" applyAlignment="1">
      <alignment horizontal="center" vertical="center" wrapText="1"/>
    </xf>
    <xf numFmtId="9" fontId="45" fillId="26" borderId="48" xfId="0" applyNumberFormat="1" applyFont="1" applyFill="1" applyBorder="1" applyAlignment="1">
      <alignment horizontal="left" vertical="center" wrapText="1"/>
    </xf>
    <xf numFmtId="0" fontId="94" fillId="26" borderId="9" xfId="0" applyFont="1" applyFill="1" applyBorder="1" applyAlignment="1">
      <alignment vertical="center"/>
    </xf>
    <xf numFmtId="3" fontId="94" fillId="26" borderId="49" xfId="0" applyNumberFormat="1" applyFont="1" applyFill="1" applyBorder="1" applyAlignment="1">
      <alignment vertical="center" wrapText="1"/>
    </xf>
    <xf numFmtId="3" fontId="94" fillId="26" borderId="9" xfId="0" applyNumberFormat="1" applyFont="1" applyFill="1" applyBorder="1" applyAlignment="1">
      <alignment vertical="center"/>
    </xf>
    <xf numFmtId="0" fontId="46" fillId="26" borderId="19" xfId="0" applyFont="1" applyFill="1" applyBorder="1" applyAlignment="1">
      <alignment horizontal="left" vertical="center" wrapText="1"/>
    </xf>
    <xf numFmtId="3" fontId="46" fillId="26" borderId="9" xfId="0" applyNumberFormat="1" applyFont="1" applyFill="1" applyBorder="1" applyAlignment="1">
      <alignment vertical="center" wrapText="1"/>
    </xf>
    <xf numFmtId="0" fontId="96" fillId="0" borderId="50" xfId="0" applyFont="1" applyBorder="1" applyAlignment="1">
      <alignment horizontal="center" vertical="center" wrapText="1"/>
    </xf>
    <xf numFmtId="0" fontId="97" fillId="0" borderId="9" xfId="0" applyFont="1" applyFill="1" applyBorder="1" applyAlignment="1">
      <alignment vertical="center"/>
    </xf>
    <xf numFmtId="0" fontId="97" fillId="0" borderId="19" xfId="0" applyFont="1" applyFill="1" applyBorder="1" applyAlignment="1">
      <alignment vertical="center"/>
    </xf>
    <xf numFmtId="0" fontId="94" fillId="0" borderId="19" xfId="0" applyFont="1" applyFill="1" applyBorder="1" applyAlignment="1">
      <alignment vertical="center"/>
    </xf>
    <xf numFmtId="0" fontId="46" fillId="0" borderId="19" xfId="0" applyFont="1" applyFill="1" applyBorder="1" applyAlignment="1">
      <alignment vertical="center" wrapText="1"/>
    </xf>
    <xf numFmtId="0" fontId="46" fillId="0" borderId="9" xfId="0" applyFont="1" applyFill="1" applyBorder="1" applyAlignment="1">
      <alignment vertical="center" wrapText="1"/>
    </xf>
    <xf numFmtId="0" fontId="45" fillId="0" borderId="9" xfId="0" applyFont="1" applyFill="1" applyBorder="1" applyAlignment="1">
      <alignment horizontal="center" vertical="center" wrapText="1"/>
    </xf>
    <xf numFmtId="0" fontId="56" fillId="0" borderId="24" xfId="0" applyFont="1" applyBorder="1" applyAlignment="1">
      <alignment horizontal="center" vertical="center" wrapText="1"/>
    </xf>
    <xf numFmtId="0" fontId="96" fillId="0" borderId="18" xfId="0" applyFont="1" applyBorder="1" applyAlignment="1">
      <alignment horizontal="center" vertical="center" wrapText="1"/>
    </xf>
    <xf numFmtId="9" fontId="95" fillId="26" borderId="32" xfId="0" applyNumberFormat="1" applyFont="1" applyFill="1" applyBorder="1" applyAlignment="1">
      <alignment horizontal="left" vertical="center" wrapText="1"/>
    </xf>
    <xf numFmtId="0" fontId="46" fillId="29" borderId="9" xfId="0" applyFont="1" applyFill="1" applyBorder="1" applyAlignment="1">
      <alignment horizontal="center" vertical="center" wrapText="1"/>
    </xf>
    <xf numFmtId="3" fontId="45" fillId="26" borderId="32" xfId="0" applyNumberFormat="1" applyFont="1" applyFill="1" applyBorder="1" applyAlignment="1">
      <alignment horizontal="left" vertical="center" wrapText="1"/>
    </xf>
    <xf numFmtId="0" fontId="45" fillId="26" borderId="32" xfId="0" applyFont="1" applyFill="1" applyBorder="1" applyAlignment="1">
      <alignment horizontal="center" wrapText="1"/>
    </xf>
    <xf numFmtId="0" fontId="96" fillId="0" borderId="51" xfId="0" applyFont="1" applyBorder="1" applyAlignment="1">
      <alignment horizontal="center" vertical="center" wrapText="1"/>
    </xf>
    <xf numFmtId="0" fontId="46" fillId="29" borderId="35" xfId="0" applyFont="1" applyFill="1" applyBorder="1" applyAlignment="1">
      <alignment horizontal="center" vertical="center" wrapText="1"/>
    </xf>
    <xf numFmtId="0" fontId="46" fillId="26" borderId="35" xfId="0" applyFont="1" applyFill="1" applyBorder="1" applyAlignment="1">
      <alignment horizontal="left" vertical="center" wrapText="1"/>
    </xf>
    <xf numFmtId="3" fontId="46" fillId="26" borderId="35" xfId="0" applyNumberFormat="1" applyFont="1" applyFill="1" applyBorder="1" applyAlignment="1">
      <alignment vertical="center" wrapText="1"/>
    </xf>
    <xf numFmtId="9" fontId="45" fillId="27" borderId="35" xfId="124" applyFont="1" applyFill="1" applyBorder="1" applyAlignment="1">
      <alignment horizontal="center" vertical="center" wrapText="1"/>
    </xf>
    <xf numFmtId="0" fontId="45" fillId="26" borderId="36" xfId="0" applyFont="1" applyFill="1" applyBorder="1" applyAlignment="1">
      <alignment horizontal="justify" vertical="center"/>
    </xf>
    <xf numFmtId="0" fontId="98" fillId="0" borderId="0" xfId="0" applyFont="1" applyAlignment="1">
      <alignment horizontal="left"/>
    </xf>
    <xf numFmtId="0" fontId="98" fillId="0" borderId="0" xfId="0" applyFont="1" applyAlignment="1">
      <alignment/>
    </xf>
    <xf numFmtId="0" fontId="36" fillId="26" borderId="34" xfId="0" applyFont="1" applyFill="1" applyBorder="1" applyAlignment="1">
      <alignment horizontal="center"/>
    </xf>
    <xf numFmtId="3" fontId="46" fillId="26" borderId="9" xfId="0" applyNumberFormat="1" applyFont="1" applyFill="1" applyBorder="1" applyAlignment="1">
      <alignment horizontal="right" vertical="center"/>
    </xf>
    <xf numFmtId="3" fontId="36" fillId="27" borderId="9" xfId="0" applyNumberFormat="1" applyFont="1" applyFill="1" applyBorder="1" applyAlignment="1">
      <alignment horizontal="center" vertical="top" wrapText="1"/>
    </xf>
    <xf numFmtId="3" fontId="99" fillId="27" borderId="35" xfId="0" applyNumberFormat="1" applyFont="1" applyFill="1" applyBorder="1" applyAlignment="1">
      <alignment horizontal="center"/>
    </xf>
    <xf numFmtId="0" fontId="100" fillId="26" borderId="52" xfId="0" applyNumberFormat="1" applyFont="1" applyFill="1" applyBorder="1" applyAlignment="1" applyProtection="1">
      <alignment horizontal="left" vertical="center" wrapText="1"/>
      <protection/>
    </xf>
    <xf numFmtId="0" fontId="94" fillId="0" borderId="19" xfId="0" applyFont="1" applyBorder="1" applyAlignment="1">
      <alignment horizontal="center" vertical="center" wrapText="1"/>
    </xf>
    <xf numFmtId="3" fontId="46" fillId="26" borderId="19" xfId="0" applyNumberFormat="1" applyFont="1" applyFill="1" applyBorder="1" applyAlignment="1">
      <alignment horizontal="right" vertical="center"/>
    </xf>
    <xf numFmtId="3" fontId="46" fillId="26" borderId="19" xfId="0" applyNumberFormat="1" applyFont="1" applyFill="1" applyBorder="1" applyAlignment="1">
      <alignment vertical="center" wrapText="1"/>
    </xf>
    <xf numFmtId="0" fontId="101" fillId="29" borderId="52" xfId="0" applyNumberFormat="1" applyFont="1" applyFill="1" applyBorder="1" applyAlignment="1" applyProtection="1">
      <alignment vertical="center"/>
      <protection locked="0"/>
    </xf>
    <xf numFmtId="0" fontId="94" fillId="26" borderId="19" xfId="0" applyFont="1" applyFill="1" applyBorder="1" applyAlignment="1">
      <alignment horizontal="left" vertical="center" wrapText="1"/>
    </xf>
    <xf numFmtId="0" fontId="8" fillId="26" borderId="26" xfId="0" applyFont="1" applyFill="1" applyBorder="1" applyAlignment="1">
      <alignment horizontal="left" wrapText="1"/>
    </xf>
    <xf numFmtId="9" fontId="0" fillId="0" borderId="0" xfId="122" applyFont="1" applyAlignment="1">
      <alignment/>
    </xf>
    <xf numFmtId="195" fontId="0" fillId="0" borderId="0" xfId="53" applyNumberFormat="1" applyFont="1" applyAlignment="1">
      <alignment horizontal="center"/>
    </xf>
    <xf numFmtId="43" fontId="0" fillId="0" borderId="0" xfId="0" applyNumberFormat="1" applyAlignment="1">
      <alignment/>
    </xf>
    <xf numFmtId="171" fontId="0" fillId="0" borderId="0" xfId="0" applyNumberFormat="1" applyAlignment="1">
      <alignment/>
    </xf>
    <xf numFmtId="0" fontId="85" fillId="0" borderId="0" xfId="0" applyFont="1" applyFill="1" applyAlignment="1">
      <alignment/>
    </xf>
    <xf numFmtId="0" fontId="2" fillId="0" borderId="34" xfId="0" applyFont="1" applyFill="1" applyBorder="1" applyAlignment="1">
      <alignment horizontal="center" vertical="center"/>
    </xf>
    <xf numFmtId="0" fontId="3" fillId="0" borderId="9" xfId="0" applyFont="1" applyFill="1" applyBorder="1" applyAlignment="1">
      <alignment horizontal="center" vertical="center"/>
    </xf>
    <xf numFmtId="0" fontId="49" fillId="0" borderId="0" xfId="0" applyFont="1" applyFill="1" applyBorder="1" applyAlignment="1">
      <alignment/>
    </xf>
    <xf numFmtId="0" fontId="3" fillId="0" borderId="34" xfId="0" applyFont="1" applyFill="1" applyBorder="1" applyAlignment="1">
      <alignment horizontal="center" vertical="center"/>
    </xf>
    <xf numFmtId="0" fontId="3" fillId="0" borderId="9" xfId="0" applyFont="1" applyFill="1" applyBorder="1" applyAlignment="1" quotePrefix="1">
      <alignment horizontal="center" vertical="center"/>
    </xf>
    <xf numFmtId="0" fontId="48" fillId="0" borderId="5" xfId="0" applyFont="1" applyFill="1" applyBorder="1" applyAlignment="1">
      <alignment horizontal="left"/>
    </xf>
    <xf numFmtId="0" fontId="48" fillId="0" borderId="0" xfId="0" applyFont="1" applyFill="1" applyBorder="1" applyAlignment="1">
      <alignment horizontal="left"/>
    </xf>
    <xf numFmtId="0" fontId="4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3" fontId="45" fillId="0" borderId="9" xfId="0" applyNumberFormat="1" applyFont="1" applyFill="1" applyBorder="1" applyAlignment="1">
      <alignment horizontal="center" vertical="center"/>
    </xf>
    <xf numFmtId="0" fontId="93" fillId="0" borderId="0" xfId="0" applyFont="1" applyFill="1" applyAlignment="1">
      <alignment horizontal="center" vertical="center" wrapText="1"/>
    </xf>
    <xf numFmtId="0" fontId="4" fillId="0" borderId="0" xfId="0" applyFont="1" applyFill="1" applyAlignment="1">
      <alignment vertical="center" wrapText="1"/>
    </xf>
    <xf numFmtId="0" fontId="45" fillId="0" borderId="9" xfId="0" applyFont="1" applyFill="1" applyBorder="1" applyAlignment="1">
      <alignment horizontal="center" vertical="center"/>
    </xf>
    <xf numFmtId="0" fontId="0" fillId="0" borderId="0" xfId="0" applyFill="1" applyAlignment="1">
      <alignment vertical="center"/>
    </xf>
    <xf numFmtId="0" fontId="8" fillId="0" borderId="32" xfId="0" applyFont="1" applyFill="1" applyBorder="1" applyAlignment="1">
      <alignment horizontal="left" wrapText="1"/>
    </xf>
    <xf numFmtId="0" fontId="102" fillId="0" borderId="0" xfId="0" applyFont="1" applyFill="1" applyAlignment="1">
      <alignment vertical="center"/>
    </xf>
    <xf numFmtId="0" fontId="45" fillId="0" borderId="35" xfId="0" applyFont="1" applyFill="1" applyBorder="1" applyAlignment="1">
      <alignment horizontal="center" vertical="center"/>
    </xf>
    <xf numFmtId="3" fontId="45" fillId="0" borderId="3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45" fillId="0" borderId="0" xfId="116" applyNumberFormat="1" applyFont="1" applyFill="1" applyBorder="1" applyAlignment="1">
      <alignment horizontal="left" vertical="center" wrapText="1"/>
      <protection/>
    </xf>
    <xf numFmtId="0" fontId="45" fillId="0" borderId="0" xfId="0" applyFont="1" applyFill="1" applyBorder="1" applyAlignment="1">
      <alignment horizontal="center" vertical="center"/>
    </xf>
    <xf numFmtId="3" fontId="45" fillId="0" borderId="0" xfId="0" applyNumberFormat="1" applyFont="1" applyFill="1" applyBorder="1" applyAlignment="1">
      <alignment horizontal="center" vertical="center"/>
    </xf>
    <xf numFmtId="4" fontId="45" fillId="0" borderId="0" xfId="0" applyNumberFormat="1" applyFont="1" applyFill="1" applyBorder="1" applyAlignment="1">
      <alignment horizontal="center" vertical="center"/>
    </xf>
    <xf numFmtId="0" fontId="45" fillId="0" borderId="0" xfId="0" applyFont="1" applyFill="1" applyBorder="1" applyAlignment="1">
      <alignment horizontal="left" wrapText="1"/>
    </xf>
    <xf numFmtId="0" fontId="60" fillId="0" borderId="0" xfId="0" applyFont="1" applyFill="1" applyBorder="1" applyAlignment="1">
      <alignment/>
    </xf>
    <xf numFmtId="0" fontId="61" fillId="0" borderId="0" xfId="0" applyFont="1" applyFill="1" applyBorder="1" applyAlignment="1">
      <alignment/>
    </xf>
    <xf numFmtId="0" fontId="61" fillId="0" borderId="0" xfId="0" applyFont="1" applyFill="1" applyAlignment="1">
      <alignment/>
    </xf>
    <xf numFmtId="0" fontId="62" fillId="0" borderId="0" xfId="0" applyFont="1" applyFill="1" applyBorder="1" applyAlignment="1">
      <alignment/>
    </xf>
    <xf numFmtId="0" fontId="63" fillId="0" borderId="0" xfId="0" applyFont="1" applyFill="1" applyBorder="1" applyAlignment="1">
      <alignment/>
    </xf>
    <xf numFmtId="0" fontId="64"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vertical="center"/>
    </xf>
    <xf numFmtId="0" fontId="0" fillId="0" borderId="0" xfId="0" applyFont="1" applyFill="1" applyAlignment="1">
      <alignment vertical="center"/>
    </xf>
    <xf numFmtId="3" fontId="0" fillId="0" borderId="0" xfId="0" applyNumberFormat="1" applyFont="1" applyFill="1" applyAlignment="1">
      <alignment/>
    </xf>
    <xf numFmtId="0" fontId="46" fillId="0" borderId="9" xfId="0" applyFont="1" applyFill="1" applyBorder="1" applyAlignment="1">
      <alignment horizontal="left" vertical="center" wrapText="1"/>
    </xf>
    <xf numFmtId="0" fontId="46" fillId="0" borderId="9" xfId="115" applyNumberFormat="1" applyFont="1" applyFill="1" applyBorder="1" applyAlignment="1">
      <alignment horizontal="left" vertical="center" wrapText="1"/>
      <protection/>
    </xf>
    <xf numFmtId="0" fontId="46" fillId="0" borderId="9" xfId="116" applyNumberFormat="1" applyFont="1" applyFill="1" applyBorder="1" applyAlignment="1">
      <alignment horizontal="left" vertical="center" wrapText="1"/>
      <protection/>
    </xf>
    <xf numFmtId="0" fontId="1" fillId="0" borderId="42" xfId="0" applyFont="1" applyFill="1" applyBorder="1" applyAlignment="1">
      <alignment horizontal="center"/>
    </xf>
    <xf numFmtId="0" fontId="46" fillId="0" borderId="43" xfId="0" applyFont="1" applyFill="1" applyBorder="1" applyAlignment="1">
      <alignment horizontal="center"/>
    </xf>
    <xf numFmtId="49" fontId="2" fillId="0" borderId="24" xfId="0" applyNumberFormat="1" applyFont="1" applyFill="1" applyBorder="1" applyAlignment="1">
      <alignment horizontal="center" vertical="center"/>
    </xf>
    <xf numFmtId="9" fontId="45" fillId="0" borderId="32" xfId="0" applyNumberFormat="1" applyFont="1" applyFill="1" applyBorder="1" applyAlignment="1">
      <alignment horizontal="left" vertical="center" wrapText="1"/>
    </xf>
    <xf numFmtId="0" fontId="2" fillId="0" borderId="24" xfId="0" applyFont="1" applyFill="1" applyBorder="1" applyAlignment="1">
      <alignment horizontal="center" vertical="center"/>
    </xf>
    <xf numFmtId="3" fontId="45" fillId="0" borderId="32" xfId="0" applyNumberFormat="1" applyFont="1" applyFill="1" applyBorder="1" applyAlignment="1">
      <alignment horizontal="left" vertical="center" wrapText="1"/>
    </xf>
    <xf numFmtId="0" fontId="45" fillId="0" borderId="32" xfId="0" applyFont="1" applyFill="1" applyBorder="1" applyAlignment="1">
      <alignment horizontal="justify" vertical="center"/>
    </xf>
    <xf numFmtId="0" fontId="45" fillId="0" borderId="32" xfId="0" applyFont="1" applyFill="1" applyBorder="1" applyAlignment="1">
      <alignment horizontal="left" wrapText="1"/>
    </xf>
    <xf numFmtId="49" fontId="2" fillId="0" borderId="51" xfId="0" applyNumberFormat="1" applyFont="1" applyFill="1" applyBorder="1" applyAlignment="1">
      <alignment horizontal="center" vertical="center"/>
    </xf>
    <xf numFmtId="0" fontId="46" fillId="0" borderId="35" xfId="116" applyNumberFormat="1" applyFont="1" applyFill="1" applyBorder="1" applyAlignment="1">
      <alignment horizontal="left" vertical="center" wrapText="1"/>
      <protection/>
    </xf>
    <xf numFmtId="0" fontId="45" fillId="0" borderId="36" xfId="0" applyFont="1" applyFill="1" applyBorder="1" applyAlignment="1">
      <alignment horizontal="left" wrapText="1"/>
    </xf>
    <xf numFmtId="3" fontId="59" fillId="31" borderId="9" xfId="0" applyNumberFormat="1" applyFont="1" applyFill="1" applyBorder="1" applyAlignment="1">
      <alignment horizontal="center" vertical="center"/>
    </xf>
    <xf numFmtId="0" fontId="86" fillId="0" borderId="0" xfId="0" applyFont="1" applyFill="1" applyAlignment="1">
      <alignment/>
    </xf>
    <xf numFmtId="0" fontId="27" fillId="0" borderId="42" xfId="0" applyNumberFormat="1" applyFont="1" applyFill="1" applyBorder="1" applyAlignment="1">
      <alignment vertical="center"/>
    </xf>
    <xf numFmtId="0" fontId="27" fillId="0" borderId="43" xfId="116" applyNumberFormat="1" applyFont="1" applyFill="1" applyBorder="1" applyAlignment="1">
      <alignment horizontal="left" vertical="center" wrapText="1"/>
      <protection/>
    </xf>
    <xf numFmtId="3" fontId="27" fillId="0" borderId="16" xfId="108" applyNumberFormat="1" applyFont="1" applyFill="1" applyBorder="1" applyAlignment="1">
      <alignment vertical="center" wrapText="1"/>
      <protection/>
    </xf>
    <xf numFmtId="0" fontId="27" fillId="0" borderId="16" xfId="108" applyFont="1" applyFill="1" applyBorder="1" applyAlignment="1">
      <alignment vertical="center" wrapText="1"/>
      <protection/>
    </xf>
    <xf numFmtId="3" fontId="27" fillId="0" borderId="43" xfId="108" applyNumberFormat="1" applyFont="1" applyFill="1" applyBorder="1" applyAlignment="1">
      <alignment vertical="center" wrapText="1"/>
      <protection/>
    </xf>
    <xf numFmtId="0" fontId="8" fillId="0" borderId="53" xfId="0" applyFont="1" applyFill="1" applyBorder="1" applyAlignment="1">
      <alignment horizontal="left" vertical="center" wrapText="1"/>
    </xf>
    <xf numFmtId="0" fontId="27" fillId="0" borderId="24" xfId="0" applyNumberFormat="1" applyFont="1" applyFill="1" applyBorder="1" applyAlignment="1">
      <alignment vertical="center"/>
    </xf>
    <xf numFmtId="0" fontId="27" fillId="0" borderId="9" xfId="116" applyNumberFormat="1" applyFont="1" applyFill="1" applyBorder="1" applyAlignment="1">
      <alignment horizontal="left" vertical="center" wrapText="1"/>
      <protection/>
    </xf>
    <xf numFmtId="3" fontId="27" fillId="0" borderId="9" xfId="108" applyNumberFormat="1" applyFont="1" applyFill="1" applyBorder="1" applyAlignment="1">
      <alignment vertical="center" wrapText="1"/>
      <protection/>
    </xf>
    <xf numFmtId="0" fontId="27" fillId="0" borderId="9" xfId="108" applyFont="1" applyFill="1" applyBorder="1" applyAlignment="1">
      <alignment vertical="center" wrapText="1"/>
      <protection/>
    </xf>
    <xf numFmtId="3" fontId="27" fillId="0" borderId="54" xfId="108" applyNumberFormat="1" applyFont="1" applyFill="1" applyBorder="1" applyAlignment="1">
      <alignment vertical="center" wrapText="1"/>
      <protection/>
    </xf>
    <xf numFmtId="0" fontId="8" fillId="0" borderId="32" xfId="0" applyFont="1" applyFill="1" applyBorder="1" applyAlignment="1">
      <alignment horizontal="left" vertical="center" wrapText="1"/>
    </xf>
    <xf numFmtId="0" fontId="45" fillId="0" borderId="32" xfId="109" applyFont="1" applyFill="1" applyBorder="1" applyAlignment="1">
      <alignment horizontal="left" wrapText="1"/>
      <protection/>
    </xf>
    <xf numFmtId="0" fontId="27" fillId="0" borderId="24" xfId="0" applyNumberFormat="1" applyFont="1" applyFill="1" applyBorder="1" applyAlignment="1">
      <alignment vertical="center" wrapText="1"/>
    </xf>
    <xf numFmtId="1" fontId="27" fillId="0" borderId="9" xfId="116" applyNumberFormat="1" applyFont="1" applyFill="1" applyBorder="1" applyAlignment="1">
      <alignment horizontal="left" vertical="center" wrapText="1"/>
      <protection/>
    </xf>
    <xf numFmtId="0" fontId="27" fillId="0" borderId="25" xfId="0" applyFont="1" applyFill="1" applyBorder="1" applyAlignment="1">
      <alignment/>
    </xf>
    <xf numFmtId="0" fontId="27" fillId="0" borderId="24" xfId="0" applyNumberFormat="1" applyFont="1" applyFill="1" applyBorder="1" applyAlignment="1" quotePrefix="1">
      <alignment vertical="center"/>
    </xf>
    <xf numFmtId="0" fontId="27" fillId="0" borderId="18" xfId="0" applyNumberFormat="1" applyFont="1" applyFill="1" applyBorder="1" applyAlignment="1" quotePrefix="1">
      <alignment vertical="center"/>
    </xf>
    <xf numFmtId="1" fontId="27" fillId="0" borderId="19" xfId="116" applyNumberFormat="1" applyFont="1" applyFill="1" applyBorder="1" applyAlignment="1">
      <alignment horizontal="left" vertical="center" wrapText="1"/>
      <protection/>
    </xf>
    <xf numFmtId="3" fontId="27" fillId="0" borderId="19" xfId="108" applyNumberFormat="1" applyFont="1" applyFill="1" applyBorder="1" applyAlignment="1">
      <alignment vertical="center" wrapText="1"/>
      <protection/>
    </xf>
    <xf numFmtId="0" fontId="27" fillId="0" borderId="51" xfId="0" applyNumberFormat="1" applyFont="1" applyFill="1" applyBorder="1" applyAlignment="1">
      <alignment vertical="center"/>
    </xf>
    <xf numFmtId="1" fontId="27" fillId="0" borderId="35" xfId="116" applyNumberFormat="1" applyFont="1" applyFill="1" applyBorder="1" applyAlignment="1">
      <alignment horizontal="left" vertical="center" wrapText="1"/>
      <protection/>
    </xf>
    <xf numFmtId="3" fontId="27" fillId="0" borderId="35" xfId="108" applyNumberFormat="1" applyFont="1" applyFill="1" applyBorder="1" applyAlignment="1">
      <alignment vertical="center" wrapText="1"/>
      <protection/>
    </xf>
    <xf numFmtId="0" fontId="27" fillId="0" borderId="35" xfId="108" applyFont="1" applyFill="1" applyBorder="1" applyAlignment="1">
      <alignment vertical="center" wrapText="1"/>
      <protection/>
    </xf>
    <xf numFmtId="0" fontId="8" fillId="0" borderId="36" xfId="0" applyFont="1" applyFill="1" applyBorder="1" applyAlignment="1">
      <alignment horizontal="left" vertical="center" wrapText="1"/>
    </xf>
    <xf numFmtId="0" fontId="3" fillId="0" borderId="0" xfId="0" applyFont="1" applyFill="1" applyBorder="1" applyAlignment="1">
      <alignment horizontal="center" vertical="center" wrapText="1"/>
    </xf>
    <xf numFmtId="3" fontId="0" fillId="0" borderId="0" xfId="108" applyNumberFormat="1" applyFill="1" applyBorder="1" applyAlignment="1">
      <alignment vertical="center" wrapText="1"/>
      <protection/>
    </xf>
    <xf numFmtId="0" fontId="88" fillId="0" borderId="51" xfId="0" applyFont="1" applyFill="1" applyBorder="1" applyAlignment="1">
      <alignment horizontal="center"/>
    </xf>
    <xf numFmtId="0" fontId="88" fillId="0" borderId="35" xfId="0" applyFont="1" applyFill="1" applyBorder="1" applyAlignment="1">
      <alignment horizontal="center"/>
    </xf>
    <xf numFmtId="0" fontId="36" fillId="26" borderId="34" xfId="0" applyFont="1" applyFill="1" applyBorder="1" applyAlignment="1">
      <alignment horizontal="left"/>
    </xf>
    <xf numFmtId="0" fontId="27" fillId="26" borderId="55" xfId="0" applyFont="1" applyFill="1" applyBorder="1" applyAlignment="1">
      <alignment horizontal="left"/>
    </xf>
    <xf numFmtId="0" fontId="27" fillId="26" borderId="49" xfId="0" applyFont="1" applyFill="1" applyBorder="1" applyAlignment="1">
      <alignment horizontal="left"/>
    </xf>
    <xf numFmtId="0" fontId="8" fillId="26" borderId="34" xfId="0" applyFont="1" applyFill="1" applyBorder="1" applyAlignment="1">
      <alignment horizontal="center"/>
    </xf>
    <xf numFmtId="0" fontId="8" fillId="26" borderId="49" xfId="0" applyFont="1" applyFill="1" applyBorder="1" applyAlignment="1">
      <alignment horizontal="center"/>
    </xf>
    <xf numFmtId="0" fontId="36" fillId="0" borderId="24" xfId="0" applyFont="1" applyFill="1" applyBorder="1" applyAlignment="1">
      <alignment horizontal="center"/>
    </xf>
    <xf numFmtId="0" fontId="36" fillId="0" borderId="9" xfId="0" applyFont="1" applyFill="1" applyBorder="1" applyAlignment="1">
      <alignment horizontal="center"/>
    </xf>
    <xf numFmtId="0" fontId="36" fillId="0" borderId="56" xfId="0" applyFont="1" applyFill="1" applyBorder="1" applyAlignment="1">
      <alignment horizontal="center" vertical="center"/>
    </xf>
    <xf numFmtId="0" fontId="36" fillId="0" borderId="57" xfId="0" applyFont="1" applyFill="1" applyBorder="1" applyAlignment="1">
      <alignment horizontal="center" vertical="center"/>
    </xf>
    <xf numFmtId="0" fontId="36" fillId="26" borderId="34" xfId="0" applyFont="1" applyFill="1" applyBorder="1" applyAlignment="1">
      <alignment horizontal="center"/>
    </xf>
    <xf numFmtId="0" fontId="36" fillId="26" borderId="48" xfId="0" applyFont="1" applyFill="1" applyBorder="1" applyAlignment="1">
      <alignment horizontal="center"/>
    </xf>
    <xf numFmtId="0" fontId="36" fillId="0" borderId="58" xfId="0" applyFont="1" applyFill="1" applyBorder="1" applyAlignment="1">
      <alignment horizontal="center" vertical="center"/>
    </xf>
    <xf numFmtId="0" fontId="36" fillId="0" borderId="59"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60" xfId="0" applyFont="1" applyFill="1" applyBorder="1" applyAlignment="1">
      <alignment horizontal="center" vertical="center"/>
    </xf>
    <xf numFmtId="0" fontId="36" fillId="0" borderId="33" xfId="0" applyFont="1" applyFill="1" applyBorder="1" applyAlignment="1">
      <alignment horizontal="center" vertical="center"/>
    </xf>
    <xf numFmtId="0" fontId="36" fillId="0" borderId="25" xfId="0" applyFont="1" applyBorder="1" applyAlignment="1">
      <alignment horizontal="center"/>
    </xf>
    <xf numFmtId="0" fontId="36" fillId="0" borderId="31" xfId="0" applyFont="1" applyBorder="1" applyAlignment="1">
      <alignment horizontal="center"/>
    </xf>
    <xf numFmtId="0" fontId="88" fillId="0" borderId="34" xfId="0" applyFont="1" applyFill="1" applyBorder="1" applyAlignment="1">
      <alignment horizontal="center"/>
    </xf>
    <xf numFmtId="0" fontId="88" fillId="0" borderId="55" xfId="0" applyFont="1" applyFill="1" applyBorder="1" applyAlignment="1">
      <alignment horizontal="center"/>
    </xf>
    <xf numFmtId="0" fontId="88" fillId="0" borderId="48" xfId="0" applyFont="1" applyFill="1" applyBorder="1" applyAlignment="1">
      <alignment horizontal="center"/>
    </xf>
    <xf numFmtId="0" fontId="36" fillId="0" borderId="19"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54" xfId="0" applyFont="1" applyFill="1" applyBorder="1" applyAlignment="1">
      <alignment horizontal="center" vertical="center" wrapText="1"/>
    </xf>
    <xf numFmtId="0" fontId="27" fillId="26" borderId="34" xfId="0" applyFont="1" applyFill="1" applyBorder="1" applyAlignment="1">
      <alignment horizontal="center"/>
    </xf>
    <xf numFmtId="0" fontId="27" fillId="26" borderId="49" xfId="0" applyFont="1" applyFill="1" applyBorder="1" applyAlignment="1">
      <alignment horizontal="center"/>
    </xf>
    <xf numFmtId="0" fontId="37" fillId="0" borderId="50" xfId="0" applyFont="1" applyBorder="1" applyAlignment="1">
      <alignment horizontal="center"/>
    </xf>
    <xf numFmtId="0" fontId="37" fillId="0" borderId="49" xfId="0" applyFont="1" applyBorder="1" applyAlignment="1">
      <alignment horizontal="center"/>
    </xf>
    <xf numFmtId="0" fontId="88" fillId="30" borderId="61" xfId="0" applyFont="1" applyFill="1" applyBorder="1" applyAlignment="1">
      <alignment horizontal="center" vertical="center"/>
    </xf>
    <xf numFmtId="0" fontId="88" fillId="30" borderId="62"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54"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20" xfId="0" applyFont="1" applyFill="1" applyBorder="1" applyAlignment="1">
      <alignment horizontal="center" vertical="center" wrapText="1"/>
    </xf>
    <xf numFmtId="0" fontId="36" fillId="0" borderId="5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45"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5" fillId="0" borderId="0" xfId="0" applyFont="1" applyFill="1" applyBorder="1" applyAlignment="1">
      <alignment horizontal="center"/>
    </xf>
    <xf numFmtId="0" fontId="50" fillId="0" borderId="0" xfId="0" applyFont="1" applyFill="1" applyBorder="1" applyAlignment="1">
      <alignment horizontal="center"/>
    </xf>
    <xf numFmtId="0" fontId="8" fillId="0" borderId="34" xfId="0" applyFont="1" applyFill="1" applyBorder="1" applyAlignment="1">
      <alignment horizontal="center"/>
    </xf>
    <xf numFmtId="0" fontId="8" fillId="0" borderId="49" xfId="0" applyFont="1" applyFill="1" applyBorder="1" applyAlignment="1">
      <alignment horizontal="center"/>
    </xf>
    <xf numFmtId="0" fontId="27" fillId="0" borderId="34" xfId="0" applyFont="1" applyFill="1" applyBorder="1" applyAlignment="1">
      <alignment horizontal="center"/>
    </xf>
    <xf numFmtId="0" fontId="27" fillId="0" borderId="49" xfId="0" applyFont="1" applyFill="1" applyBorder="1" applyAlignment="1">
      <alignment horizontal="center"/>
    </xf>
    <xf numFmtId="0" fontId="46" fillId="0" borderId="53" xfId="0" applyFont="1" applyFill="1" applyBorder="1" applyAlignment="1">
      <alignment horizontal="center" vertical="center" wrapText="1"/>
    </xf>
    <xf numFmtId="0" fontId="46" fillId="0" borderId="32" xfId="0" applyFont="1" applyFill="1" applyBorder="1" applyAlignment="1">
      <alignment horizontal="center" vertical="center" wrapText="1"/>
    </xf>
    <xf numFmtId="0" fontId="46" fillId="0" borderId="43" xfId="0" applyFont="1" applyFill="1" applyBorder="1" applyAlignment="1">
      <alignment horizontal="center"/>
    </xf>
    <xf numFmtId="0" fontId="103" fillId="26" borderId="63" xfId="0" applyFont="1" applyFill="1" applyBorder="1" applyAlignment="1">
      <alignment horizontal="center" vertical="center" wrapText="1"/>
    </xf>
    <xf numFmtId="0" fontId="103" fillId="26" borderId="29" xfId="0" applyFont="1" applyFill="1" applyBorder="1" applyAlignment="1">
      <alignment horizontal="center" vertical="center" wrapText="1"/>
    </xf>
    <xf numFmtId="0" fontId="103" fillId="26" borderId="64" xfId="0" applyFont="1" applyFill="1" applyBorder="1" applyAlignment="1">
      <alignment horizontal="center" vertical="center" wrapText="1"/>
    </xf>
    <xf numFmtId="0" fontId="95" fillId="0" borderId="9"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65" xfId="108" applyFont="1" applyFill="1" applyBorder="1" applyAlignment="1">
      <alignment horizontal="center" vertical="center" wrapText="1"/>
      <protection/>
    </xf>
    <xf numFmtId="0" fontId="3" fillId="0" borderId="66" xfId="108" applyFont="1" applyFill="1" applyBorder="1" applyAlignment="1">
      <alignment horizontal="center" vertical="center" wrapText="1"/>
      <protection/>
    </xf>
    <xf numFmtId="0" fontId="3" fillId="0" borderId="67" xfId="108" applyFont="1" applyFill="1" applyBorder="1" applyAlignment="1">
      <alignment horizontal="center" vertical="center" wrapText="1"/>
      <protection/>
    </xf>
    <xf numFmtId="0" fontId="3" fillId="0" borderId="68" xfId="108" applyFont="1" applyFill="1" applyBorder="1" applyAlignment="1">
      <alignment horizontal="center" vertical="center" wrapText="1"/>
      <protection/>
    </xf>
    <xf numFmtId="0" fontId="3" fillId="0" borderId="5" xfId="108" applyFont="1" applyFill="1" applyBorder="1" applyAlignment="1">
      <alignment horizontal="center" vertical="center" wrapText="1"/>
      <protection/>
    </xf>
    <xf numFmtId="0" fontId="3" fillId="0" borderId="69" xfId="108" applyFont="1" applyFill="1" applyBorder="1" applyAlignment="1">
      <alignment horizontal="center" vertical="center" wrapText="1"/>
      <protection/>
    </xf>
    <xf numFmtId="0" fontId="3" fillId="0" borderId="70" xfId="108" applyFont="1" applyFill="1" applyBorder="1" applyAlignment="1">
      <alignment horizontal="center" vertical="center" wrapText="1"/>
      <protection/>
    </xf>
    <xf numFmtId="0" fontId="3" fillId="0" borderId="56" xfId="108" applyFont="1" applyFill="1" applyBorder="1" applyAlignment="1">
      <alignment horizontal="center" vertical="center" wrapText="1"/>
      <protection/>
    </xf>
    <xf numFmtId="0" fontId="3" fillId="0" borderId="71" xfId="108" applyFont="1" applyFill="1" applyBorder="1" applyAlignment="1">
      <alignment horizontal="center" vertical="center" wrapText="1"/>
      <protection/>
    </xf>
    <xf numFmtId="0" fontId="3" fillId="0" borderId="15" xfId="108" applyFont="1" applyFill="1" applyBorder="1" applyAlignment="1">
      <alignment horizontal="center" vertical="center" wrapText="1"/>
      <protection/>
    </xf>
    <xf numFmtId="0" fontId="3" fillId="0" borderId="17" xfId="108" applyFont="1" applyFill="1" applyBorder="1" applyAlignment="1">
      <alignment horizontal="center" vertical="center" wrapText="1"/>
      <protection/>
    </xf>
    <xf numFmtId="0" fontId="3" fillId="0" borderId="16" xfId="108" applyFont="1" applyFill="1" applyBorder="1" applyAlignment="1">
      <alignment horizontal="center" vertical="center" wrapText="1"/>
      <protection/>
    </xf>
  </cellXfs>
  <cellStyles count="162">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 [0] 2" xfId="56"/>
    <cellStyle name="Comma(3)" xfId="57"/>
    <cellStyle name="Curren - Style3" xfId="58"/>
    <cellStyle name="Curren - Style4" xfId="59"/>
    <cellStyle name="Currency" xfId="60"/>
    <cellStyle name="Currency [0]" xfId="61"/>
    <cellStyle name="Datum" xfId="62"/>
    <cellStyle name="Defl/Infl" xfId="63"/>
    <cellStyle name="Euro" xfId="64"/>
    <cellStyle name="Exogenous" xfId="65"/>
    <cellStyle name="Exogenous 2" xfId="66"/>
    <cellStyle name="Explanatory Text" xfId="67"/>
    <cellStyle name="Finanční0" xfId="68"/>
    <cellStyle name="Finanèní0" xfId="69"/>
    <cellStyle name="Followed Hyperlink" xfId="70"/>
    <cellStyle name="Good" xfId="71"/>
    <cellStyle name="Grey" xfId="72"/>
    <cellStyle name="Grey 2" xfId="73"/>
    <cellStyle name="Heading 1" xfId="74"/>
    <cellStyle name="Heading 2" xfId="75"/>
    <cellStyle name="Heading 3" xfId="76"/>
    <cellStyle name="Heading 4" xfId="77"/>
    <cellStyle name="Hipervínculo_IIF" xfId="78"/>
    <cellStyle name="Hyperlink" xfId="79"/>
    <cellStyle name="IMF" xfId="80"/>
    <cellStyle name="imf-one decimal" xfId="81"/>
    <cellStyle name="imf-zero decimal" xfId="82"/>
    <cellStyle name="Input" xfId="83"/>
    <cellStyle name="Input [yellow]" xfId="84"/>
    <cellStyle name="Input [yellow] 2" xfId="85"/>
    <cellStyle name="INSTAT" xfId="86"/>
    <cellStyle name="Label" xfId="87"/>
    <cellStyle name="Linked Cell" xfId="88"/>
    <cellStyle name="Měna0" xfId="89"/>
    <cellStyle name="Millares [0]_BALPROGRAMA2001R" xfId="90"/>
    <cellStyle name="Millares_BALPROGRAMA2001R" xfId="91"/>
    <cellStyle name="Milliers [0]_Encours - Apr rééch" xfId="92"/>
    <cellStyle name="Milliers_Encours - Apr rééch" xfId="93"/>
    <cellStyle name="Mìna0" xfId="94"/>
    <cellStyle name="Model" xfId="95"/>
    <cellStyle name="MoF" xfId="96"/>
    <cellStyle name="Moneda [0]_BALPROGRAMA2001R" xfId="97"/>
    <cellStyle name="Moneda_BALPROGRAMA2001R" xfId="98"/>
    <cellStyle name="Monétaire [0]_Encours - Apr rééch" xfId="99"/>
    <cellStyle name="Monétaire_Encours - Apr rééch" xfId="100"/>
    <cellStyle name="Neutral" xfId="101"/>
    <cellStyle name="Normal - Style1" xfId="102"/>
    <cellStyle name="Normal - Style2" xfId="103"/>
    <cellStyle name="Normal - Style5" xfId="104"/>
    <cellStyle name="Normal - Style6" xfId="105"/>
    <cellStyle name="Normal - Style7" xfId="106"/>
    <cellStyle name="Normal - Style8" xfId="107"/>
    <cellStyle name="Normal 2" xfId="108"/>
    <cellStyle name="Normal 2 2 2" xfId="109"/>
    <cellStyle name="Normal 3" xfId="110"/>
    <cellStyle name="Normal 5" xfId="111"/>
    <cellStyle name="Normal 5 2" xfId="112"/>
    <cellStyle name="Normal Table" xfId="113"/>
    <cellStyle name="Normal Table 2" xfId="114"/>
    <cellStyle name="Normal_Formati_permbledhese_Investimet 2007 2" xfId="115"/>
    <cellStyle name="Normal_Tabela_Investimeve" xfId="116"/>
    <cellStyle name="Note" xfId="117"/>
    <cellStyle name="Note 2" xfId="118"/>
    <cellStyle name="Output" xfId="119"/>
    <cellStyle name="Output Amounts" xfId="120"/>
    <cellStyle name="Output Amounts 2" xfId="121"/>
    <cellStyle name="Percent" xfId="122"/>
    <cellStyle name="Percent [2]" xfId="123"/>
    <cellStyle name="Percent 2" xfId="124"/>
    <cellStyle name="percentage difference" xfId="125"/>
    <cellStyle name="percentage difference one decimal" xfId="126"/>
    <cellStyle name="percentage difference zero decimal" xfId="127"/>
    <cellStyle name="Pevný" xfId="128"/>
    <cellStyle name="Presentation" xfId="129"/>
    <cellStyle name="Presentation 2" xfId="130"/>
    <cellStyle name="Proj" xfId="131"/>
    <cellStyle name="Publication" xfId="132"/>
    <cellStyle name="STYL1 - Style1" xfId="133"/>
    <cellStyle name="Style 1" xfId="134"/>
    <cellStyle name="Text" xfId="135"/>
    <cellStyle name="Title" xfId="136"/>
    <cellStyle name="Total" xfId="137"/>
    <cellStyle name="Warning Text" xfId="138"/>
    <cellStyle name="WebAnchor1" xfId="139"/>
    <cellStyle name="WebAnchor2" xfId="140"/>
    <cellStyle name="WebAnchor3" xfId="141"/>
    <cellStyle name="WebAnchor4" xfId="142"/>
    <cellStyle name="WebAnchor5" xfId="143"/>
    <cellStyle name="WebAnchor6" xfId="144"/>
    <cellStyle name="WebAnchor7" xfId="145"/>
    <cellStyle name="Webexclude" xfId="146"/>
    <cellStyle name="Webexclude 2" xfId="147"/>
    <cellStyle name="WebFN" xfId="148"/>
    <cellStyle name="WebFN1" xfId="149"/>
    <cellStyle name="WebFN2" xfId="150"/>
    <cellStyle name="WebFN3" xfId="151"/>
    <cellStyle name="WebFN4" xfId="152"/>
    <cellStyle name="WebHR" xfId="153"/>
    <cellStyle name="WebHR 2" xfId="154"/>
    <cellStyle name="WebIndent1" xfId="155"/>
    <cellStyle name="WebIndent1 2" xfId="156"/>
    <cellStyle name="WebIndent1wFN3" xfId="157"/>
    <cellStyle name="WebIndent2" xfId="158"/>
    <cellStyle name="WebIndent2 2" xfId="159"/>
    <cellStyle name="WebNoBR" xfId="160"/>
    <cellStyle name="WebNoBR 2" xfId="161"/>
    <cellStyle name="Záhlaví 1" xfId="162"/>
    <cellStyle name="Záhlaví 2" xfId="163"/>
    <cellStyle name="zero" xfId="164"/>
    <cellStyle name="zero 2" xfId="165"/>
    <cellStyle name="ДАТА" xfId="166"/>
    <cellStyle name="ДЕНЕЖНЫЙ_BOPENGC" xfId="167"/>
    <cellStyle name="ЗАГОЛОВОК1" xfId="168"/>
    <cellStyle name="ЗАГОЛОВОК2" xfId="169"/>
    <cellStyle name="ИТОГОВЫЙ" xfId="170"/>
    <cellStyle name="Обычный_BOPENGC" xfId="171"/>
    <cellStyle name="ПРОЦЕНТНЫЙ_BOPENGC" xfId="172"/>
    <cellStyle name="ТЕКСТ" xfId="173"/>
    <cellStyle name="ФИКСИРОВАННЫЙ" xfId="174"/>
    <cellStyle name="ФИНАНСОВЫЙ_BOPENGC"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 val="Read Me"/>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 val="RED47"/>
      <sheetName val="Table"/>
      <sheetName val="Table_GEF"/>
      <sheetName val="sez_očist"/>
    </sheetNames>
    <sheetDataSet>
      <sheetData sheetId="0">
        <row r="4">
          <cell r="B4" t="str">
            <v>Table 1.  Indonesia:  Summary of Central Government Operations,  FY2000 (9 months) 1/</v>
          </cell>
        </row>
        <row r="6">
          <cell r="B6"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1">
          <cell r="S11" t="str">
            <v>SR</v>
          </cell>
          <cell r="T11" t="str">
            <v>SR</v>
          </cell>
        </row>
        <row r="12">
          <cell r="C12" t="str">
            <v>(In trillions of rupiah)</v>
          </cell>
        </row>
        <row r="13">
          <cell r="C13"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2">
          <cell r="Y22">
            <v>0</v>
          </cell>
          <cell r="Z22">
            <v>0</v>
          </cell>
          <cell r="AA22">
            <v>0</v>
          </cell>
          <cell r="AB22">
            <v>0</v>
          </cell>
          <cell r="AC22">
            <v>0</v>
          </cell>
          <cell r="AD22">
            <v>0</v>
          </cell>
          <cell r="AE22">
            <v>0</v>
          </cell>
          <cell r="AF22">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39">
          <cell r="AF39">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7">
          <cell r="Y47">
            <v>-83.84551438203874</v>
          </cell>
          <cell r="Z47">
            <v>4.424481799999995</v>
          </cell>
          <cell r="AA47">
            <v>8.38379840487773</v>
          </cell>
          <cell r="AB47">
            <v>-2.1304000000000016</v>
          </cell>
          <cell r="AC47">
            <v>2.2940818000000007</v>
          </cell>
          <cell r="AD47">
            <v>-11.051443999999996</v>
          </cell>
          <cell r="AE47">
            <v>-34.305138499999906</v>
          </cell>
          <cell r="AF47">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8">
          <cell r="Y58" t="str">
            <v>...</v>
          </cell>
          <cell r="Z58" t="str">
            <v>...</v>
          </cell>
          <cell r="AA58" t="str">
            <v>...</v>
          </cell>
          <cell r="AB58" t="str">
            <v>...</v>
          </cell>
          <cell r="AC58" t="str">
            <v>...</v>
          </cell>
          <cell r="AD58" t="str">
            <v>...</v>
          </cell>
          <cell r="AE58" t="str">
            <v>...</v>
          </cell>
          <cell r="AF58" t="str">
            <v>...</v>
          </cell>
        </row>
        <row r="59">
          <cell r="C59" t="str">
            <v>(In percent of GDP) 4/</v>
          </cell>
        </row>
        <row r="60">
          <cell r="C60"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8">
          <cell r="Y68">
            <v>0</v>
          </cell>
          <cell r="Z68">
            <v>0</v>
          </cell>
          <cell r="AA68">
            <v>0</v>
          </cell>
          <cell r="AB68">
            <v>0</v>
          </cell>
          <cell r="AC68">
            <v>0</v>
          </cell>
          <cell r="AD68">
            <v>0</v>
          </cell>
          <cell r="AE68">
            <v>0</v>
          </cell>
          <cell r="AF68">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5">
          <cell r="Y75">
            <v>1.5358222367453642</v>
          </cell>
          <cell r="Z75">
            <v>0</v>
          </cell>
          <cell r="AA75">
            <v>0</v>
          </cell>
          <cell r="AB75">
            <v>0</v>
          </cell>
          <cell r="AC75">
            <v>1.7182652112493018</v>
          </cell>
          <cell r="AD75">
            <v>0</v>
          </cell>
          <cell r="AE75">
            <v>0</v>
          </cell>
          <cell r="AF75">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8">
          <cell r="Y78">
            <v>0</v>
          </cell>
          <cell r="Z78">
            <v>0</v>
          </cell>
          <cell r="AA78">
            <v>0</v>
          </cell>
          <cell r="AB78">
            <v>0</v>
          </cell>
          <cell r="AC78">
            <v>0</v>
          </cell>
          <cell r="AD78">
            <v>0</v>
          </cell>
          <cell r="AE78">
            <v>0</v>
          </cell>
          <cell r="AF78">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4">
          <cell r="Y84">
            <v>-6.849564119111082</v>
          </cell>
          <cell r="Z84">
            <v>1.560308783363219</v>
          </cell>
          <cell r="AA84">
            <v>2.9565702413477437</v>
          </cell>
          <cell r="AB84">
            <v>-0.7473021494407868</v>
          </cell>
          <cell r="AC84">
            <v>0.40343072713597455</v>
          </cell>
          <cell r="AD84">
            <v>-3.9077288312749996</v>
          </cell>
          <cell r="AE84">
            <v>-11.81767897657002</v>
          </cell>
          <cell r="AF84">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2">
          <cell r="Y92">
            <v>0</v>
          </cell>
          <cell r="Z92" t="e">
            <v>#DIV/0!</v>
          </cell>
          <cell r="AA92" t="e">
            <v>#DIV/0!</v>
          </cell>
          <cell r="AB92" t="e">
            <v>#DIV/0!</v>
          </cell>
          <cell r="AC92">
            <v>0</v>
          </cell>
          <cell r="AD92" t="e">
            <v>#DIV/0!</v>
          </cell>
          <cell r="AE92" t="e">
            <v>#DIV/0!</v>
          </cell>
          <cell r="AF92">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2">
          <cell r="AF102">
            <v>573.0965</v>
          </cell>
        </row>
        <row r="103">
          <cell r="B103" t="str">
            <v>Sources: Data provided by the Indonesian authorities; and IMF staff estimates.</v>
          </cell>
        </row>
        <row r="104">
          <cell r="B104"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K32"/>
  <sheetViews>
    <sheetView zoomScalePageLayoutView="0" workbookViewId="0" topLeftCell="A1">
      <selection activeCell="E26" sqref="E26:F26"/>
    </sheetView>
  </sheetViews>
  <sheetFormatPr defaultColWidth="9.140625" defaultRowHeight="12.75"/>
  <cols>
    <col min="1" max="1" width="15.421875" style="0" customWidth="1"/>
    <col min="2" max="2" width="41.421875" style="0" customWidth="1"/>
    <col min="3" max="3" width="15.421875" style="0" customWidth="1"/>
    <col min="4" max="4" width="12.7109375" style="9" customWidth="1"/>
    <col min="5" max="5" width="12.00390625" style="9" customWidth="1"/>
    <col min="6" max="6" width="12.140625" style="9" customWidth="1"/>
    <col min="7" max="7" width="18.7109375" style="9" customWidth="1"/>
    <col min="8" max="8" width="21.57421875" style="9" customWidth="1"/>
    <col min="9" max="9" width="17.00390625" style="9" customWidth="1"/>
  </cols>
  <sheetData>
    <row r="2" spans="1:9" s="8" customFormat="1" ht="15.75">
      <c r="A2" s="7" t="s">
        <v>59</v>
      </c>
      <c r="D2" s="11"/>
      <c r="E2" s="11"/>
      <c r="F2" s="11"/>
      <c r="G2" s="11"/>
      <c r="H2" s="11"/>
      <c r="I2" s="11"/>
    </row>
    <row r="3" spans="1:10" ht="15.75">
      <c r="A3" s="1"/>
      <c r="B3" s="3"/>
      <c r="C3" s="3"/>
      <c r="D3" s="18"/>
      <c r="E3" s="18"/>
      <c r="F3" s="18"/>
      <c r="G3" s="18"/>
      <c r="H3" s="18"/>
      <c r="I3" s="18"/>
      <c r="J3" s="3"/>
    </row>
    <row r="4" spans="1:10" ht="13.5" thickBot="1">
      <c r="A4" s="3"/>
      <c r="B4" s="3"/>
      <c r="C4" s="3"/>
      <c r="D4" s="18"/>
      <c r="E4" s="18"/>
      <c r="F4" s="18"/>
      <c r="H4" s="18"/>
      <c r="I4" s="6" t="s">
        <v>50</v>
      </c>
      <c r="J4" s="3"/>
    </row>
    <row r="5" spans="1:10" ht="12.75">
      <c r="A5" s="58"/>
      <c r="B5" s="59"/>
      <c r="C5" s="59"/>
      <c r="D5" s="60"/>
      <c r="E5" s="60"/>
      <c r="F5" s="60"/>
      <c r="G5" s="60"/>
      <c r="H5" s="60"/>
      <c r="I5" s="61"/>
      <c r="J5" s="3"/>
    </row>
    <row r="6" spans="1:10" ht="12.75">
      <c r="A6" s="62" t="s">
        <v>22</v>
      </c>
      <c r="B6" s="284" t="s">
        <v>94</v>
      </c>
      <c r="C6" s="285"/>
      <c r="D6" s="285"/>
      <c r="E6" s="285"/>
      <c r="F6" s="286"/>
      <c r="G6" s="53" t="s">
        <v>23</v>
      </c>
      <c r="H6" s="293">
        <v>14</v>
      </c>
      <c r="I6" s="294"/>
      <c r="J6" s="3"/>
    </row>
    <row r="7" spans="1:10" ht="12.75">
      <c r="A7" s="63"/>
      <c r="B7" s="64"/>
      <c r="C7" s="64"/>
      <c r="D7" s="65"/>
      <c r="E7" s="65"/>
      <c r="F7" s="65"/>
      <c r="G7" s="65"/>
      <c r="H7" s="66"/>
      <c r="I7" s="67"/>
      <c r="J7" s="3"/>
    </row>
    <row r="8" spans="1:10" ht="12.75">
      <c r="A8" s="295" t="s">
        <v>24</v>
      </c>
      <c r="B8" s="296"/>
      <c r="C8" s="303" t="s">
        <v>39</v>
      </c>
      <c r="D8" s="304"/>
      <c r="E8" s="304"/>
      <c r="F8" s="304"/>
      <c r="G8" s="304"/>
      <c r="H8" s="304"/>
      <c r="I8" s="305"/>
      <c r="J8" s="3"/>
    </row>
    <row r="9" spans="1:10" ht="12.75">
      <c r="A9" s="297"/>
      <c r="B9" s="298"/>
      <c r="C9" s="68" t="s">
        <v>2</v>
      </c>
      <c r="D9" s="68" t="s">
        <v>3</v>
      </c>
      <c r="E9" s="68" t="s">
        <v>4</v>
      </c>
      <c r="F9" s="68" t="s">
        <v>5</v>
      </c>
      <c r="G9" s="68" t="s">
        <v>36</v>
      </c>
      <c r="H9" s="68" t="s">
        <v>57</v>
      </c>
      <c r="I9" s="69" t="s">
        <v>58</v>
      </c>
      <c r="J9" s="3"/>
    </row>
    <row r="10" spans="1:10" ht="18.75" customHeight="1">
      <c r="A10" s="299"/>
      <c r="B10" s="300"/>
      <c r="C10" s="70" t="s">
        <v>6</v>
      </c>
      <c r="D10" s="70" t="s">
        <v>25</v>
      </c>
      <c r="E10" s="70" t="s">
        <v>49</v>
      </c>
      <c r="F10" s="70" t="s">
        <v>49</v>
      </c>
      <c r="G10" s="70" t="s">
        <v>182</v>
      </c>
      <c r="H10" s="70" t="s">
        <v>183</v>
      </c>
      <c r="I10" s="291" t="s">
        <v>7</v>
      </c>
      <c r="J10" s="3"/>
    </row>
    <row r="11" spans="1:10" ht="38.25">
      <c r="A11" s="55" t="s">
        <v>1</v>
      </c>
      <c r="B11" s="56" t="s">
        <v>51</v>
      </c>
      <c r="C11" s="57" t="s">
        <v>178</v>
      </c>
      <c r="D11" s="57" t="s">
        <v>179</v>
      </c>
      <c r="E11" s="57" t="s">
        <v>180</v>
      </c>
      <c r="F11" s="57" t="s">
        <v>181</v>
      </c>
      <c r="G11" s="57" t="s">
        <v>168</v>
      </c>
      <c r="H11" s="57" t="s">
        <v>169</v>
      </c>
      <c r="I11" s="292"/>
      <c r="J11" s="3"/>
    </row>
    <row r="12" spans="1:11" ht="15" customHeight="1">
      <c r="A12" s="47" t="s">
        <v>26</v>
      </c>
      <c r="B12" s="188" t="s">
        <v>63</v>
      </c>
      <c r="C12" s="48">
        <v>493151</v>
      </c>
      <c r="D12" s="48">
        <v>687040</v>
      </c>
      <c r="E12" s="48">
        <v>690540</v>
      </c>
      <c r="F12" s="48">
        <v>480186.614</v>
      </c>
      <c r="G12" s="48">
        <v>480186.614</v>
      </c>
      <c r="H12" s="48">
        <v>462859.521</v>
      </c>
      <c r="I12" s="71">
        <f>H12-G12</f>
        <v>-17327.092999999993</v>
      </c>
      <c r="J12" s="3"/>
      <c r="K12" s="199"/>
    </row>
    <row r="13" spans="1:11" ht="15" customHeight="1">
      <c r="A13" s="50" t="s">
        <v>27</v>
      </c>
      <c r="B13" s="188" t="s">
        <v>77</v>
      </c>
      <c r="C13" s="48">
        <v>29703</v>
      </c>
      <c r="D13" s="48">
        <v>84000</v>
      </c>
      <c r="E13" s="48">
        <v>84000</v>
      </c>
      <c r="F13" s="48">
        <v>47200</v>
      </c>
      <c r="G13" s="48">
        <v>47200</v>
      </c>
      <c r="H13" s="48">
        <v>36837.615</v>
      </c>
      <c r="I13" s="71">
        <f aca="true" t="shared" si="0" ref="I13:I20">H13-G13</f>
        <v>-10362.385000000002</v>
      </c>
      <c r="J13" s="3"/>
      <c r="K13" s="199"/>
    </row>
    <row r="14" spans="1:11" ht="15" customHeight="1">
      <c r="A14" s="47" t="s">
        <v>28</v>
      </c>
      <c r="B14" s="188" t="s">
        <v>74</v>
      </c>
      <c r="C14" s="48">
        <v>39902</v>
      </c>
      <c r="D14" s="48">
        <v>57500</v>
      </c>
      <c r="E14" s="48">
        <v>59500</v>
      </c>
      <c r="F14" s="48">
        <v>45522</v>
      </c>
      <c r="G14" s="48">
        <v>45522</v>
      </c>
      <c r="H14" s="48">
        <v>42140.989</v>
      </c>
      <c r="I14" s="71">
        <f t="shared" si="0"/>
        <v>-3381.0109999999986</v>
      </c>
      <c r="J14" s="3"/>
      <c r="K14" s="199"/>
    </row>
    <row r="15" spans="1:11" ht="15" customHeight="1">
      <c r="A15" s="47" t="s">
        <v>29</v>
      </c>
      <c r="B15" s="188" t="s">
        <v>88</v>
      </c>
      <c r="C15" s="48">
        <v>72755</v>
      </c>
      <c r="D15" s="48">
        <v>84000</v>
      </c>
      <c r="E15" s="48">
        <v>93000</v>
      </c>
      <c r="F15" s="48">
        <v>83350</v>
      </c>
      <c r="G15" s="48">
        <v>83350</v>
      </c>
      <c r="H15" s="48">
        <v>81203.111</v>
      </c>
      <c r="I15" s="71">
        <f t="shared" si="0"/>
        <v>-2146.8889999999956</v>
      </c>
      <c r="J15" s="3"/>
      <c r="K15" s="199"/>
    </row>
    <row r="16" spans="1:11" ht="15" customHeight="1">
      <c r="A16" s="47" t="s">
        <v>30</v>
      </c>
      <c r="B16" s="188" t="s">
        <v>87</v>
      </c>
      <c r="C16" s="48">
        <v>5877708</v>
      </c>
      <c r="D16" s="48">
        <v>6048900</v>
      </c>
      <c r="E16" s="48">
        <v>6269900</v>
      </c>
      <c r="F16" s="48">
        <v>6423715</v>
      </c>
      <c r="G16" s="48">
        <v>6423715</v>
      </c>
      <c r="H16" s="48">
        <v>6259540.503</v>
      </c>
      <c r="I16" s="71">
        <f t="shared" si="0"/>
        <v>-164174.49700000044</v>
      </c>
      <c r="J16" s="3"/>
      <c r="K16" s="199"/>
    </row>
    <row r="17" spans="1:11" ht="15" customHeight="1">
      <c r="A17" s="47" t="s">
        <v>64</v>
      </c>
      <c r="B17" s="188" t="s">
        <v>89</v>
      </c>
      <c r="C17" s="51">
        <v>128649</v>
      </c>
      <c r="D17" s="48">
        <v>173560</v>
      </c>
      <c r="E17" s="48">
        <v>155560</v>
      </c>
      <c r="F17" s="51">
        <v>128744</v>
      </c>
      <c r="G17" s="51">
        <v>128744</v>
      </c>
      <c r="H17" s="51">
        <v>127581.876</v>
      </c>
      <c r="I17" s="71">
        <f t="shared" si="0"/>
        <v>-1162.1239999999962</v>
      </c>
      <c r="J17" s="3"/>
      <c r="K17" s="199"/>
    </row>
    <row r="18" spans="1:11" ht="15" customHeight="1">
      <c r="A18" s="47" t="s">
        <v>65</v>
      </c>
      <c r="B18" s="188" t="s">
        <v>90</v>
      </c>
      <c r="C18" s="51">
        <v>9590</v>
      </c>
      <c r="D18" s="48">
        <v>15800</v>
      </c>
      <c r="E18" s="48">
        <v>15800</v>
      </c>
      <c r="F18" s="51">
        <v>13165</v>
      </c>
      <c r="G18" s="51">
        <v>13165</v>
      </c>
      <c r="H18" s="51">
        <v>10986.826</v>
      </c>
      <c r="I18" s="71">
        <f t="shared" si="0"/>
        <v>-2178.174000000001</v>
      </c>
      <c r="J18" s="3"/>
      <c r="K18" s="199"/>
    </row>
    <row r="19" spans="1:11" ht="15" customHeight="1">
      <c r="A19" s="47" t="s">
        <v>66</v>
      </c>
      <c r="B19" s="188" t="s">
        <v>91</v>
      </c>
      <c r="C19" s="48">
        <v>1174416</v>
      </c>
      <c r="D19" s="48">
        <v>4270000</v>
      </c>
      <c r="E19" s="48">
        <v>3755000</v>
      </c>
      <c r="F19" s="48">
        <v>1179420</v>
      </c>
      <c r="G19" s="48">
        <v>1179420</v>
      </c>
      <c r="H19" s="48">
        <v>1175481.932</v>
      </c>
      <c r="I19" s="71">
        <f t="shared" si="0"/>
        <v>-3938.06799999997</v>
      </c>
      <c r="J19" s="3"/>
      <c r="K19" s="199"/>
    </row>
    <row r="20" spans="1:11" ht="15" customHeight="1">
      <c r="A20" s="47" t="s">
        <v>76</v>
      </c>
      <c r="B20" s="49" t="s">
        <v>92</v>
      </c>
      <c r="C20" s="48">
        <v>126015</v>
      </c>
      <c r="D20" s="48">
        <v>164032</v>
      </c>
      <c r="E20" s="48">
        <v>156832</v>
      </c>
      <c r="F20" s="48">
        <v>133677</v>
      </c>
      <c r="G20" s="48">
        <v>133677</v>
      </c>
      <c r="H20" s="48">
        <v>131732.814</v>
      </c>
      <c r="I20" s="71">
        <f t="shared" si="0"/>
        <v>-1944.185999999987</v>
      </c>
      <c r="J20" s="3"/>
      <c r="K20" s="199"/>
    </row>
    <row r="21" spans="1:10" ht="15" customHeight="1">
      <c r="A21" s="289" t="s">
        <v>93</v>
      </c>
      <c r="B21" s="290"/>
      <c r="C21" s="190">
        <f aca="true" t="shared" si="1" ref="C21:H21">SUM(C12:C20)</f>
        <v>7951889</v>
      </c>
      <c r="D21" s="190">
        <f t="shared" si="1"/>
        <v>11584832</v>
      </c>
      <c r="E21" s="190">
        <f t="shared" si="1"/>
        <v>11280132</v>
      </c>
      <c r="F21" s="190">
        <f t="shared" si="1"/>
        <v>8534979.614</v>
      </c>
      <c r="G21" s="190">
        <f t="shared" si="1"/>
        <v>8534979.614</v>
      </c>
      <c r="H21" s="190">
        <f t="shared" si="1"/>
        <v>8328365.187000001</v>
      </c>
      <c r="I21" s="88">
        <f>H21-G21</f>
        <v>-206614.4269999992</v>
      </c>
      <c r="J21" s="3"/>
    </row>
    <row r="22" spans="1:10" ht="15" customHeight="1">
      <c r="A22" s="301" t="s">
        <v>40</v>
      </c>
      <c r="B22" s="302"/>
      <c r="C22" s="253">
        <v>1638143</v>
      </c>
      <c r="D22" s="253">
        <v>1000000</v>
      </c>
      <c r="E22" s="253">
        <v>1000000</v>
      </c>
      <c r="F22" s="253">
        <v>904851</v>
      </c>
      <c r="G22" s="253">
        <v>904851</v>
      </c>
      <c r="H22" s="253">
        <v>553856</v>
      </c>
      <c r="I22" s="88">
        <f>H22-G22</f>
        <v>-350995</v>
      </c>
      <c r="J22" s="3"/>
    </row>
    <row r="23" spans="1:10" s="28" customFormat="1" ht="15" customHeight="1" thickBot="1">
      <c r="A23" s="282" t="s">
        <v>54</v>
      </c>
      <c r="B23" s="283"/>
      <c r="C23" s="191">
        <f aca="true" t="shared" si="2" ref="C23:H23">C21+C22</f>
        <v>9590032</v>
      </c>
      <c r="D23" s="191">
        <f t="shared" si="2"/>
        <v>12584832</v>
      </c>
      <c r="E23" s="191">
        <f t="shared" si="2"/>
        <v>12280132</v>
      </c>
      <c r="F23" s="191">
        <f t="shared" si="2"/>
        <v>9439830.614</v>
      </c>
      <c r="G23" s="191">
        <f t="shared" si="2"/>
        <v>9439830.614</v>
      </c>
      <c r="H23" s="191">
        <f t="shared" si="2"/>
        <v>8882221.187</v>
      </c>
      <c r="I23" s="88">
        <f>H23-G23</f>
        <v>-557609.4269999992</v>
      </c>
      <c r="J23" s="27"/>
    </row>
    <row r="24" spans="1:10" ht="12.75">
      <c r="A24" s="3"/>
      <c r="B24" s="3"/>
      <c r="C24" s="3"/>
      <c r="D24" s="18"/>
      <c r="E24" s="18"/>
      <c r="F24" s="18"/>
      <c r="G24" s="18"/>
      <c r="H24" s="18"/>
      <c r="I24" s="18"/>
      <c r="J24" s="3"/>
    </row>
    <row r="25" spans="1:10" ht="20.25" customHeight="1">
      <c r="A25" s="3"/>
      <c r="B25" s="3"/>
      <c r="C25" s="3"/>
      <c r="D25" s="18"/>
      <c r="E25" s="18"/>
      <c r="F25" s="18"/>
      <c r="G25" s="18"/>
      <c r="H25" s="18"/>
      <c r="I25" s="18"/>
      <c r="J25" s="3"/>
    </row>
    <row r="26" spans="3:8" ht="15.75">
      <c r="C26" s="306" t="s">
        <v>83</v>
      </c>
      <c r="D26" s="72" t="s">
        <v>82</v>
      </c>
      <c r="E26" s="287"/>
      <c r="F26" s="288"/>
      <c r="H26" s="200"/>
    </row>
    <row r="27" spans="3:6" ht="12.75">
      <c r="C27" s="307"/>
      <c r="D27" s="72" t="s">
        <v>84</v>
      </c>
      <c r="E27" s="309"/>
      <c r="F27" s="310"/>
    </row>
    <row r="28" spans="3:9" ht="12.75" customHeight="1">
      <c r="C28" s="308"/>
      <c r="D28" s="72" t="s">
        <v>85</v>
      </c>
      <c r="E28" s="309"/>
      <c r="F28" s="310"/>
      <c r="G28"/>
      <c r="H28"/>
      <c r="I28"/>
    </row>
    <row r="29" spans="5:9" ht="12.75">
      <c r="E29"/>
      <c r="F29"/>
      <c r="G29"/>
      <c r="H29"/>
      <c r="I29"/>
    </row>
    <row r="30" spans="5:9" ht="12.75">
      <c r="E30"/>
      <c r="F30"/>
      <c r="G30"/>
      <c r="H30"/>
      <c r="I30"/>
    </row>
    <row r="31" spans="8:9" ht="12.75">
      <c r="H31"/>
      <c r="I31"/>
    </row>
    <row r="32" spans="8:9" ht="12.75">
      <c r="H32"/>
      <c r="I32"/>
    </row>
  </sheetData>
  <sheetProtection/>
  <mergeCells count="12">
    <mergeCell ref="E27:F27"/>
    <mergeCell ref="E28:F28"/>
    <mergeCell ref="A23:B23"/>
    <mergeCell ref="B6:F6"/>
    <mergeCell ref="E26:F26"/>
    <mergeCell ref="A21:B21"/>
    <mergeCell ref="I10:I11"/>
    <mergeCell ref="H6:I6"/>
    <mergeCell ref="A8:B10"/>
    <mergeCell ref="A22:B22"/>
    <mergeCell ref="C8:I8"/>
    <mergeCell ref="C26:C28"/>
  </mergeCells>
  <printOptions horizontalCentered="1" verticalCentered="1"/>
  <pageMargins left="0.25" right="0.25" top="0.75" bottom="0.75" header="0.3" footer="0.3"/>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2:L35"/>
  <sheetViews>
    <sheetView zoomScalePageLayoutView="0" workbookViewId="0" topLeftCell="A1">
      <selection activeCell="H33" sqref="H33:I33"/>
    </sheetView>
  </sheetViews>
  <sheetFormatPr defaultColWidth="9.140625" defaultRowHeight="12.75"/>
  <cols>
    <col min="1" max="1" width="15.00390625" style="9" customWidth="1"/>
    <col min="2" max="2" width="35.421875" style="0" customWidth="1"/>
    <col min="3" max="3" width="12.140625" style="0" customWidth="1"/>
    <col min="4" max="4" width="13.57421875" style="9" customWidth="1"/>
    <col min="5" max="5" width="13.28125" style="9" customWidth="1"/>
    <col min="6" max="6" width="15.00390625" style="9" customWidth="1"/>
    <col min="7" max="7" width="17.57421875" style="9" customWidth="1"/>
    <col min="8" max="8" width="17.28125" style="9" customWidth="1"/>
    <col min="9" max="9" width="18.140625" style="22" customWidth="1"/>
    <col min="12" max="12" width="11.28125" style="0" bestFit="1" customWidth="1"/>
  </cols>
  <sheetData>
    <row r="2" spans="1:9" s="8" customFormat="1" ht="15.75">
      <c r="A2" s="29" t="s">
        <v>61</v>
      </c>
      <c r="D2" s="11"/>
      <c r="E2" s="11"/>
      <c r="F2" s="11"/>
      <c r="G2" s="11"/>
      <c r="H2" s="11"/>
      <c r="I2" s="19"/>
    </row>
    <row r="3" spans="1:10" ht="13.5" thickBot="1">
      <c r="A3" s="10"/>
      <c r="B3" s="2"/>
      <c r="C3" s="2"/>
      <c r="D3" s="10"/>
      <c r="E3" s="10"/>
      <c r="F3" s="14"/>
      <c r="G3" s="15"/>
      <c r="H3" s="12"/>
      <c r="I3" s="20" t="s">
        <v>50</v>
      </c>
      <c r="J3" s="3"/>
    </row>
    <row r="4" spans="1:10" s="17" customFormat="1" ht="12.75">
      <c r="A4" s="73"/>
      <c r="B4" s="59"/>
      <c r="C4" s="59"/>
      <c r="D4" s="74"/>
      <c r="E4" s="74"/>
      <c r="F4" s="60"/>
      <c r="G4" s="60"/>
      <c r="H4" s="75"/>
      <c r="I4" s="76"/>
      <c r="J4" s="16"/>
    </row>
    <row r="5" spans="1:10" ht="12.75">
      <c r="A5" s="77" t="s">
        <v>22</v>
      </c>
      <c r="B5" s="78" t="s">
        <v>67</v>
      </c>
      <c r="C5" s="79"/>
      <c r="D5" s="79"/>
      <c r="E5" s="79"/>
      <c r="F5" s="79"/>
      <c r="G5" s="80"/>
      <c r="H5" s="81" t="s">
        <v>23</v>
      </c>
      <c r="I5" s="82" t="s">
        <v>68</v>
      </c>
      <c r="J5" s="3"/>
    </row>
    <row r="6" spans="1:10" ht="12.75">
      <c r="A6" s="77" t="s">
        <v>0</v>
      </c>
      <c r="B6" s="78" t="s">
        <v>70</v>
      </c>
      <c r="C6" s="83"/>
      <c r="D6" s="83"/>
      <c r="E6" s="83"/>
      <c r="F6" s="83"/>
      <c r="G6" s="84"/>
      <c r="H6" s="81" t="s">
        <v>52</v>
      </c>
      <c r="I6" s="85" t="s">
        <v>69</v>
      </c>
      <c r="J6" s="3"/>
    </row>
    <row r="7" spans="1:10" s="24" customFormat="1" ht="12.75">
      <c r="A7" s="318" t="s">
        <v>62</v>
      </c>
      <c r="B7" s="315" t="s">
        <v>51</v>
      </c>
      <c r="C7" s="68" t="s">
        <v>2</v>
      </c>
      <c r="D7" s="68" t="s">
        <v>3</v>
      </c>
      <c r="E7" s="68" t="s">
        <v>4</v>
      </c>
      <c r="F7" s="68" t="s">
        <v>5</v>
      </c>
      <c r="G7" s="68" t="s">
        <v>36</v>
      </c>
      <c r="H7" s="68" t="s">
        <v>57</v>
      </c>
      <c r="I7" s="69" t="s">
        <v>58</v>
      </c>
      <c r="J7" s="23"/>
    </row>
    <row r="8" spans="1:10" s="26" customFormat="1" ht="12.75">
      <c r="A8" s="318"/>
      <c r="B8" s="316"/>
      <c r="C8" s="70" t="s">
        <v>6</v>
      </c>
      <c r="D8" s="70" t="s">
        <v>25</v>
      </c>
      <c r="E8" s="70" t="s">
        <v>49</v>
      </c>
      <c r="F8" s="70" t="s">
        <v>49</v>
      </c>
      <c r="G8" s="70"/>
      <c r="H8" s="70" t="s">
        <v>79</v>
      </c>
      <c r="I8" s="291" t="s">
        <v>7</v>
      </c>
      <c r="J8" s="25"/>
    </row>
    <row r="9" spans="1:10" s="26" customFormat="1" ht="38.25">
      <c r="A9" s="318"/>
      <c r="B9" s="317"/>
      <c r="C9" s="57" t="s">
        <v>95</v>
      </c>
      <c r="D9" s="57" t="s">
        <v>184</v>
      </c>
      <c r="E9" s="57" t="s">
        <v>180</v>
      </c>
      <c r="F9" s="57" t="s">
        <v>181</v>
      </c>
      <c r="G9" s="57" t="s">
        <v>185</v>
      </c>
      <c r="H9" s="57" t="s">
        <v>186</v>
      </c>
      <c r="I9" s="292"/>
      <c r="J9" s="25"/>
    </row>
    <row r="10" spans="1:10" ht="12.75">
      <c r="A10" s="86">
        <v>600</v>
      </c>
      <c r="B10" s="87" t="s">
        <v>8</v>
      </c>
      <c r="C10" s="51">
        <v>160490</v>
      </c>
      <c r="D10" s="51">
        <v>218397</v>
      </c>
      <c r="E10" s="51">
        <v>266397</v>
      </c>
      <c r="F10" s="51">
        <v>196737</v>
      </c>
      <c r="G10" s="51">
        <v>196737</v>
      </c>
      <c r="H10" s="51">
        <v>196234</v>
      </c>
      <c r="I10" s="88">
        <f>H10-G10</f>
        <v>-503</v>
      </c>
      <c r="J10" s="16"/>
    </row>
    <row r="11" spans="1:10" ht="12.75">
      <c r="A11" s="86">
        <v>601</v>
      </c>
      <c r="B11" s="87" t="s">
        <v>9</v>
      </c>
      <c r="C11" s="51">
        <v>26499</v>
      </c>
      <c r="D11" s="51">
        <v>48603</v>
      </c>
      <c r="E11" s="51">
        <v>50603</v>
      </c>
      <c r="F11" s="51">
        <v>33338</v>
      </c>
      <c r="G11" s="51">
        <v>33338</v>
      </c>
      <c r="H11" s="51">
        <v>32418</v>
      </c>
      <c r="I11" s="88">
        <f aca="true" t="shared" si="0" ref="I11:I16">H11-G11</f>
        <v>-920</v>
      </c>
      <c r="J11" s="16"/>
    </row>
    <row r="12" spans="1:10" ht="12.75">
      <c r="A12" s="86">
        <v>602</v>
      </c>
      <c r="B12" s="87" t="s">
        <v>10</v>
      </c>
      <c r="C12" s="51">
        <v>78138</v>
      </c>
      <c r="D12" s="51">
        <v>150080</v>
      </c>
      <c r="E12" s="51">
        <v>101580</v>
      </c>
      <c r="F12" s="51">
        <v>129142</v>
      </c>
      <c r="G12" s="51">
        <v>129142</v>
      </c>
      <c r="H12" s="51">
        <v>125989</v>
      </c>
      <c r="I12" s="88">
        <f t="shared" si="0"/>
        <v>-3153</v>
      </c>
      <c r="J12" s="16"/>
    </row>
    <row r="13" spans="1:10" ht="12.75">
      <c r="A13" s="86">
        <v>603</v>
      </c>
      <c r="B13" s="87" t="s">
        <v>11</v>
      </c>
      <c r="C13" s="51"/>
      <c r="D13" s="51"/>
      <c r="E13" s="51"/>
      <c r="F13" s="51"/>
      <c r="G13" s="51"/>
      <c r="H13" s="51"/>
      <c r="I13" s="88">
        <f t="shared" si="0"/>
        <v>0</v>
      </c>
      <c r="J13" s="16"/>
    </row>
    <row r="14" spans="1:12" ht="12.75">
      <c r="A14" s="86">
        <v>604</v>
      </c>
      <c r="B14" s="87" t="s">
        <v>12</v>
      </c>
      <c r="C14" s="51"/>
      <c r="D14" s="51"/>
      <c r="E14" s="51"/>
      <c r="F14" s="51"/>
      <c r="G14" s="51"/>
      <c r="H14" s="51"/>
      <c r="I14" s="88">
        <f t="shared" si="0"/>
        <v>0</v>
      </c>
      <c r="J14" s="16"/>
      <c r="L14" s="202"/>
    </row>
    <row r="15" spans="1:10" ht="12.75">
      <c r="A15" s="86">
        <v>605</v>
      </c>
      <c r="B15" s="87" t="s">
        <v>13</v>
      </c>
      <c r="C15" s="51">
        <v>28321</v>
      </c>
      <c r="D15" s="51">
        <v>36000</v>
      </c>
      <c r="E15" s="51">
        <v>36000</v>
      </c>
      <c r="F15" s="51">
        <v>29000</v>
      </c>
      <c r="G15" s="51">
        <v>29000</v>
      </c>
      <c r="H15" s="51">
        <v>26570</v>
      </c>
      <c r="I15" s="88">
        <f t="shared" si="0"/>
        <v>-2430</v>
      </c>
      <c r="J15" s="16"/>
    </row>
    <row r="16" spans="1:10" ht="12.75">
      <c r="A16" s="86">
        <v>606</v>
      </c>
      <c r="B16" s="87" t="s">
        <v>14</v>
      </c>
      <c r="C16" s="51">
        <v>1441</v>
      </c>
      <c r="D16" s="51">
        <v>360</v>
      </c>
      <c r="E16" s="51">
        <v>360</v>
      </c>
      <c r="F16" s="51">
        <v>5870</v>
      </c>
      <c r="G16" s="51">
        <v>5870</v>
      </c>
      <c r="H16" s="51">
        <v>3326</v>
      </c>
      <c r="I16" s="88">
        <f t="shared" si="0"/>
        <v>-2544</v>
      </c>
      <c r="J16" s="16"/>
    </row>
    <row r="17" spans="1:10" s="28" customFormat="1" ht="13.5">
      <c r="A17" s="89" t="s">
        <v>15</v>
      </c>
      <c r="B17" s="90" t="s">
        <v>16</v>
      </c>
      <c r="C17" s="91">
        <f>SUM(C10:C16)</f>
        <v>294889</v>
      </c>
      <c r="D17" s="91">
        <f aca="true" t="shared" si="1" ref="D17:I17">SUM(D10:D16)</f>
        <v>453440</v>
      </c>
      <c r="E17" s="91">
        <f>SUM(E10:E16)</f>
        <v>454940</v>
      </c>
      <c r="F17" s="91">
        <f t="shared" si="1"/>
        <v>394087</v>
      </c>
      <c r="G17" s="91">
        <f>SUM(G10:G16)</f>
        <v>394087</v>
      </c>
      <c r="H17" s="91">
        <f t="shared" si="1"/>
        <v>384537</v>
      </c>
      <c r="I17" s="92">
        <f t="shared" si="1"/>
        <v>-9550</v>
      </c>
      <c r="J17" s="254"/>
    </row>
    <row r="18" spans="1:12" ht="12.75">
      <c r="A18" s="86">
        <v>230</v>
      </c>
      <c r="B18" s="87" t="s">
        <v>17</v>
      </c>
      <c r="C18" s="51">
        <v>17266</v>
      </c>
      <c r="D18" s="51">
        <v>0</v>
      </c>
      <c r="E18" s="51">
        <v>12000</v>
      </c>
      <c r="F18" s="51">
        <v>7900</v>
      </c>
      <c r="G18" s="51">
        <v>7900</v>
      </c>
      <c r="H18" s="51">
        <v>7391</v>
      </c>
      <c r="I18" s="88">
        <f>H18-G18</f>
        <v>-509</v>
      </c>
      <c r="J18" s="3"/>
      <c r="L18" s="201"/>
    </row>
    <row r="19" spans="1:10" ht="12.75">
      <c r="A19" s="86">
        <v>231</v>
      </c>
      <c r="B19" s="87" t="s">
        <v>18</v>
      </c>
      <c r="C19" s="51">
        <v>70996</v>
      </c>
      <c r="D19" s="51">
        <v>123600</v>
      </c>
      <c r="E19" s="51">
        <v>113600</v>
      </c>
      <c r="F19" s="51">
        <v>78200</v>
      </c>
      <c r="G19" s="51">
        <v>78200</v>
      </c>
      <c r="H19" s="51">
        <v>70932</v>
      </c>
      <c r="I19" s="88">
        <f>H19-G19</f>
        <v>-7268</v>
      </c>
      <c r="J19" s="3"/>
    </row>
    <row r="20" spans="1:10" ht="12.75">
      <c r="A20" s="86">
        <v>232</v>
      </c>
      <c r="B20" s="87" t="s">
        <v>19</v>
      </c>
      <c r="C20" s="93"/>
      <c r="D20" s="93"/>
      <c r="E20" s="93"/>
      <c r="F20" s="93"/>
      <c r="G20" s="93"/>
      <c r="H20" s="51"/>
      <c r="I20" s="94">
        <f>H20-G20</f>
        <v>0</v>
      </c>
      <c r="J20" s="3"/>
    </row>
    <row r="21" spans="1:10" ht="27">
      <c r="A21" s="95" t="s">
        <v>20</v>
      </c>
      <c r="B21" s="96" t="s">
        <v>37</v>
      </c>
      <c r="C21" s="97">
        <f>SUM(C18:C20)</f>
        <v>88262</v>
      </c>
      <c r="D21" s="97">
        <f aca="true" t="shared" si="2" ref="D21:I21">SUM(D18:D20)</f>
        <v>123600</v>
      </c>
      <c r="E21" s="97">
        <f t="shared" si="2"/>
        <v>125600</v>
      </c>
      <c r="F21" s="97">
        <f t="shared" si="2"/>
        <v>86100</v>
      </c>
      <c r="G21" s="97">
        <f t="shared" si="2"/>
        <v>86100</v>
      </c>
      <c r="H21" s="97">
        <f t="shared" si="2"/>
        <v>78323</v>
      </c>
      <c r="I21" s="98">
        <f t="shared" si="2"/>
        <v>-7777</v>
      </c>
      <c r="J21" s="3"/>
    </row>
    <row r="22" spans="1:10" ht="12.75">
      <c r="A22" s="86">
        <v>230</v>
      </c>
      <c r="B22" s="87" t="s">
        <v>17</v>
      </c>
      <c r="C22" s="100">
        <v>110000</v>
      </c>
      <c r="D22" s="100">
        <v>110000</v>
      </c>
      <c r="E22" s="100">
        <v>110000</v>
      </c>
      <c r="F22" s="101">
        <v>0</v>
      </c>
      <c r="G22" s="100">
        <v>0</v>
      </c>
      <c r="H22" s="100">
        <v>0</v>
      </c>
      <c r="I22" s="94">
        <f>H22-G22</f>
        <v>0</v>
      </c>
      <c r="J22" s="3"/>
    </row>
    <row r="23" spans="1:10" ht="13.5">
      <c r="A23" s="86">
        <v>231</v>
      </c>
      <c r="B23" s="87" t="s">
        <v>18</v>
      </c>
      <c r="C23" s="102"/>
      <c r="D23" s="102"/>
      <c r="E23" s="102"/>
      <c r="F23" s="102"/>
      <c r="G23" s="102"/>
      <c r="H23" s="99"/>
      <c r="I23" s="94">
        <f>H23-G23</f>
        <v>0</v>
      </c>
      <c r="J23" s="3"/>
    </row>
    <row r="24" spans="1:10" ht="13.5">
      <c r="A24" s="86">
        <v>232</v>
      </c>
      <c r="B24" s="87" t="s">
        <v>19</v>
      </c>
      <c r="C24" s="102"/>
      <c r="D24" s="102"/>
      <c r="E24" s="102"/>
      <c r="F24" s="102"/>
      <c r="G24" s="102"/>
      <c r="H24" s="99"/>
      <c r="I24" s="94">
        <f>H24-G24</f>
        <v>0</v>
      </c>
      <c r="J24" s="3"/>
    </row>
    <row r="25" spans="1:10" ht="13.5">
      <c r="A25" s="95" t="s">
        <v>20</v>
      </c>
      <c r="B25" s="96" t="s">
        <v>38</v>
      </c>
      <c r="C25" s="97">
        <f>SUM(C22:C24)</f>
        <v>110000</v>
      </c>
      <c r="D25" s="97">
        <f aca="true" t="shared" si="3" ref="D25:I25">SUM(D22:D24)</f>
        <v>110000</v>
      </c>
      <c r="E25" s="97">
        <f t="shared" si="3"/>
        <v>110000</v>
      </c>
      <c r="F25" s="97">
        <f t="shared" si="3"/>
        <v>0</v>
      </c>
      <c r="G25" s="97">
        <f t="shared" si="3"/>
        <v>0</v>
      </c>
      <c r="H25" s="97">
        <f t="shared" si="3"/>
        <v>0</v>
      </c>
      <c r="I25" s="103">
        <f t="shared" si="3"/>
        <v>0</v>
      </c>
      <c r="J25" s="3"/>
    </row>
    <row r="26" spans="1:10" s="28" customFormat="1" ht="13.5">
      <c r="A26" s="89" t="s">
        <v>21</v>
      </c>
      <c r="B26" s="104" t="s">
        <v>53</v>
      </c>
      <c r="C26" s="105">
        <f aca="true" t="shared" si="4" ref="C26:I26">C21+C25</f>
        <v>198262</v>
      </c>
      <c r="D26" s="105">
        <f t="shared" si="4"/>
        <v>233600</v>
      </c>
      <c r="E26" s="105">
        <f t="shared" si="4"/>
        <v>235600</v>
      </c>
      <c r="F26" s="105">
        <f>F21+F25</f>
        <v>86100</v>
      </c>
      <c r="G26" s="105">
        <f t="shared" si="4"/>
        <v>86100</v>
      </c>
      <c r="H26" s="105">
        <f t="shared" si="4"/>
        <v>78323</v>
      </c>
      <c r="I26" s="106">
        <f t="shared" si="4"/>
        <v>-7777</v>
      </c>
      <c r="J26" s="27"/>
    </row>
    <row r="27" spans="1:9" ht="13.5">
      <c r="A27" s="311" t="s">
        <v>41</v>
      </c>
      <c r="B27" s="312"/>
      <c r="C27" s="107"/>
      <c r="D27" s="107"/>
      <c r="E27" s="107"/>
      <c r="F27" s="107"/>
      <c r="G27" s="107"/>
      <c r="H27" s="108"/>
      <c r="I27" s="109"/>
    </row>
    <row r="28" spans="1:9" s="28" customFormat="1" ht="18.75" customHeight="1" thickBot="1">
      <c r="A28" s="313" t="s">
        <v>42</v>
      </c>
      <c r="B28" s="314"/>
      <c r="C28" s="110">
        <f>C17+C26+C27</f>
        <v>493151</v>
      </c>
      <c r="D28" s="111">
        <f aca="true" t="shared" si="5" ref="D28:I28">D17+D26+D27</f>
        <v>687040</v>
      </c>
      <c r="E28" s="111">
        <f>E17+E26+E27</f>
        <v>690540</v>
      </c>
      <c r="F28" s="111">
        <f t="shared" si="5"/>
        <v>480187</v>
      </c>
      <c r="G28" s="111">
        <f>G17+G26+G27</f>
        <v>480187</v>
      </c>
      <c r="H28" s="111">
        <f>H17+H26+H27</f>
        <v>462860</v>
      </c>
      <c r="I28" s="112">
        <f t="shared" si="5"/>
        <v>-17327</v>
      </c>
    </row>
    <row r="29" spans="1:9" ht="23.25" customHeight="1">
      <c r="A29" s="5"/>
      <c r="B29" s="4"/>
      <c r="C29" s="4"/>
      <c r="D29" s="13"/>
      <c r="E29" s="13"/>
      <c r="F29" s="13"/>
      <c r="G29" s="13"/>
      <c r="H29" s="13"/>
      <c r="I29" s="21"/>
    </row>
    <row r="30" spans="3:6" ht="12.75">
      <c r="C30" s="119"/>
      <c r="F30" s="54"/>
    </row>
    <row r="33" spans="1:9" ht="15.75">
      <c r="A33" s="319" t="s">
        <v>81</v>
      </c>
      <c r="B33" s="320"/>
      <c r="C33" s="72" t="s">
        <v>82</v>
      </c>
      <c r="D33" s="287"/>
      <c r="E33" s="288"/>
      <c r="F33" s="306" t="s">
        <v>83</v>
      </c>
      <c r="G33" s="72" t="s">
        <v>82</v>
      </c>
      <c r="H33" s="287"/>
      <c r="I33" s="288"/>
    </row>
    <row r="34" spans="1:9" ht="12.75">
      <c r="A34" s="321"/>
      <c r="B34" s="322"/>
      <c r="C34" s="72" t="s">
        <v>84</v>
      </c>
      <c r="D34" s="309"/>
      <c r="E34" s="310"/>
      <c r="F34" s="307"/>
      <c r="G34" s="72" t="s">
        <v>84</v>
      </c>
      <c r="H34" s="309"/>
      <c r="I34" s="310"/>
    </row>
    <row r="35" spans="1:9" ht="12.75">
      <c r="A35" s="323"/>
      <c r="B35" s="324"/>
      <c r="C35" s="72" t="s">
        <v>85</v>
      </c>
      <c r="D35" s="309"/>
      <c r="E35" s="310"/>
      <c r="F35" s="308"/>
      <c r="G35" s="72" t="s">
        <v>85</v>
      </c>
      <c r="H35" s="309"/>
      <c r="I35" s="310"/>
    </row>
  </sheetData>
  <sheetProtection/>
  <mergeCells count="13">
    <mergeCell ref="I8:I9"/>
    <mergeCell ref="A27:B27"/>
    <mergeCell ref="A28:B28"/>
    <mergeCell ref="B7:B9"/>
    <mergeCell ref="A7:A9"/>
    <mergeCell ref="A33:B35"/>
    <mergeCell ref="D33:E33"/>
    <mergeCell ref="F33:F35"/>
    <mergeCell ref="H33:I33"/>
    <mergeCell ref="D34:E34"/>
    <mergeCell ref="H34:I34"/>
    <mergeCell ref="D35:E35"/>
    <mergeCell ref="H35:I35"/>
  </mergeCells>
  <printOptions horizontalCentered="1" verticalCentered="1"/>
  <pageMargins left="0" right="0" top="0" bottom="0" header="0" footer="0"/>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B1:T34"/>
  <sheetViews>
    <sheetView zoomScale="90" zoomScaleNormal="90" zoomScalePageLayoutView="0" workbookViewId="0" topLeftCell="D22">
      <selection activeCell="M32" sqref="M32:N32"/>
    </sheetView>
  </sheetViews>
  <sheetFormatPr defaultColWidth="9.140625" defaultRowHeight="15" customHeight="1"/>
  <cols>
    <col min="1" max="1" width="10.140625" style="17" customWidth="1"/>
    <col min="2" max="2" width="9.140625" style="17" customWidth="1"/>
    <col min="3" max="3" width="37.28125" style="17" customWidth="1"/>
    <col min="4" max="13" width="15.7109375" style="17" customWidth="1"/>
    <col min="14" max="14" width="17.8515625" style="17" customWidth="1"/>
    <col min="15" max="15" width="17.57421875" style="17" customWidth="1"/>
    <col min="16" max="19" width="15.7109375" style="17" customWidth="1"/>
    <col min="20" max="20" width="51.421875" style="17" customWidth="1"/>
    <col min="21" max="16384" width="9.140625" style="17" customWidth="1"/>
  </cols>
  <sheetData>
    <row r="1" spans="2:20" ht="15" customHeight="1">
      <c r="B1" s="229" t="s">
        <v>98</v>
      </c>
      <c r="C1" s="230"/>
      <c r="D1" s="230"/>
      <c r="E1" s="230"/>
      <c r="F1" s="230"/>
      <c r="G1" s="230"/>
      <c r="H1" s="230"/>
      <c r="I1" s="230"/>
      <c r="J1" s="230"/>
      <c r="K1" s="230"/>
      <c r="L1" s="230"/>
      <c r="M1" s="230"/>
      <c r="N1" s="230"/>
      <c r="O1" s="230"/>
      <c r="P1" s="231"/>
      <c r="Q1" s="231"/>
      <c r="R1" s="231"/>
      <c r="S1" s="231"/>
      <c r="T1" s="231"/>
    </row>
    <row r="2" spans="2:20" s="203" customFormat="1" ht="15" customHeight="1">
      <c r="B2" s="232"/>
      <c r="C2" s="233"/>
      <c r="D2" s="233"/>
      <c r="E2" s="233"/>
      <c r="F2" s="233"/>
      <c r="G2" s="233"/>
      <c r="H2" s="233"/>
      <c r="I2" s="233"/>
      <c r="J2" s="233"/>
      <c r="K2" s="233"/>
      <c r="L2" s="233"/>
      <c r="M2" s="233"/>
      <c r="N2" s="233"/>
      <c r="O2" s="233"/>
      <c r="P2" s="231"/>
      <c r="Q2" s="231"/>
      <c r="R2" s="231"/>
      <c r="S2" s="231"/>
      <c r="T2" s="231"/>
    </row>
    <row r="3" spans="2:20" s="203" customFormat="1" ht="15" customHeight="1">
      <c r="B3" s="120" t="s">
        <v>22</v>
      </c>
      <c r="C3" s="204" t="s">
        <v>99</v>
      </c>
      <c r="D3" s="121" t="s">
        <v>23</v>
      </c>
      <c r="E3" s="205">
        <v>14</v>
      </c>
      <c r="F3" s="206"/>
      <c r="G3" s="206"/>
      <c r="H3" s="206"/>
      <c r="I3" s="206"/>
      <c r="J3" s="206"/>
      <c r="K3" s="206"/>
      <c r="L3" s="234"/>
      <c r="M3" s="234"/>
      <c r="N3" s="234"/>
      <c r="O3" s="234"/>
      <c r="P3" s="235"/>
      <c r="Q3" s="235"/>
      <c r="R3" s="235"/>
      <c r="S3" s="235"/>
      <c r="T3" s="235"/>
    </row>
    <row r="4" spans="2:20" ht="15" customHeight="1">
      <c r="B4" s="122"/>
      <c r="C4" s="123"/>
      <c r="D4" s="123"/>
      <c r="E4" s="123"/>
      <c r="F4" s="206"/>
      <c r="G4" s="206"/>
      <c r="H4" s="206"/>
      <c r="I4" s="206"/>
      <c r="J4" s="206"/>
      <c r="K4" s="206"/>
      <c r="L4" s="234"/>
      <c r="M4" s="234"/>
      <c r="N4" s="234"/>
      <c r="O4" s="234"/>
      <c r="P4" s="235"/>
      <c r="Q4" s="235"/>
      <c r="R4" s="235"/>
      <c r="S4" s="235"/>
      <c r="T4" s="235"/>
    </row>
    <row r="5" spans="2:20" ht="15" customHeight="1">
      <c r="B5" s="120" t="s">
        <v>0</v>
      </c>
      <c r="C5" s="207" t="s">
        <v>63</v>
      </c>
      <c r="D5" s="121" t="s">
        <v>52</v>
      </c>
      <c r="E5" s="208" t="s">
        <v>69</v>
      </c>
      <c r="F5" s="209"/>
      <c r="G5" s="210"/>
      <c r="H5" s="210"/>
      <c r="I5" s="210"/>
      <c r="J5" s="210"/>
      <c r="K5" s="210"/>
      <c r="L5" s="234"/>
      <c r="M5" s="234"/>
      <c r="N5" s="234"/>
      <c r="O5" s="234"/>
      <c r="P5" s="235"/>
      <c r="Q5" s="235"/>
      <c r="R5" s="235"/>
      <c r="S5" s="235"/>
      <c r="T5" s="235"/>
    </row>
    <row r="6" spans="2:20" ht="15" customHeight="1">
      <c r="B6" s="211"/>
      <c r="C6" s="212"/>
      <c r="D6" s="211"/>
      <c r="E6" s="213"/>
      <c r="F6" s="210"/>
      <c r="G6" s="210"/>
      <c r="H6" s="210"/>
      <c r="I6" s="210"/>
      <c r="J6" s="210"/>
      <c r="K6" s="210"/>
      <c r="L6" s="234"/>
      <c r="M6" s="234"/>
      <c r="N6" s="234"/>
      <c r="O6" s="234"/>
      <c r="P6" s="235"/>
      <c r="Q6" s="235"/>
      <c r="R6" s="235"/>
      <c r="S6" s="235"/>
      <c r="T6" s="235"/>
    </row>
    <row r="7" spans="2:20" ht="15" customHeight="1" thickBot="1">
      <c r="B7" s="327"/>
      <c r="C7" s="328"/>
      <c r="D7" s="235"/>
      <c r="E7" s="235"/>
      <c r="F7" s="235"/>
      <c r="G7" s="235"/>
      <c r="H7" s="235"/>
      <c r="I7" s="235"/>
      <c r="J7" s="235"/>
      <c r="K7" s="235"/>
      <c r="L7" s="235"/>
      <c r="M7" s="235"/>
      <c r="N7" s="235"/>
      <c r="O7" s="235"/>
      <c r="P7" s="235"/>
      <c r="Q7" s="235"/>
      <c r="R7" s="235"/>
      <c r="S7" s="235"/>
      <c r="T7" s="235"/>
    </row>
    <row r="8" spans="2:20" ht="15" customHeight="1">
      <c r="B8" s="242"/>
      <c r="C8" s="243" t="s">
        <v>50</v>
      </c>
      <c r="D8" s="243"/>
      <c r="E8" s="243"/>
      <c r="F8" s="243"/>
      <c r="G8" s="243" t="s">
        <v>100</v>
      </c>
      <c r="H8" s="243"/>
      <c r="I8" s="243"/>
      <c r="J8" s="243" t="s">
        <v>101</v>
      </c>
      <c r="K8" s="243"/>
      <c r="L8" s="243"/>
      <c r="M8" s="243" t="s">
        <v>102</v>
      </c>
      <c r="N8" s="243"/>
      <c r="O8" s="243"/>
      <c r="P8" s="243" t="s">
        <v>103</v>
      </c>
      <c r="Q8" s="335" t="s">
        <v>104</v>
      </c>
      <c r="R8" s="335"/>
      <c r="S8" s="335"/>
      <c r="T8" s="333" t="s">
        <v>31</v>
      </c>
    </row>
    <row r="9" spans="2:20" ht="15" customHeight="1">
      <c r="B9" s="326" t="s">
        <v>105</v>
      </c>
      <c r="C9" s="325" t="s">
        <v>106</v>
      </c>
      <c r="D9" s="325" t="s">
        <v>107</v>
      </c>
      <c r="E9" s="325" t="s">
        <v>244</v>
      </c>
      <c r="F9" s="325" t="s">
        <v>245</v>
      </c>
      <c r="G9" s="325" t="s">
        <v>246</v>
      </c>
      <c r="H9" s="325" t="s">
        <v>247</v>
      </c>
      <c r="I9" s="325" t="s">
        <v>248</v>
      </c>
      <c r="J9" s="325" t="s">
        <v>249</v>
      </c>
      <c r="K9" s="325" t="s">
        <v>250</v>
      </c>
      <c r="L9" s="325" t="s">
        <v>251</v>
      </c>
      <c r="M9" s="325" t="s">
        <v>108</v>
      </c>
      <c r="N9" s="325" t="s">
        <v>252</v>
      </c>
      <c r="O9" s="325" t="s">
        <v>253</v>
      </c>
      <c r="P9" s="325" t="s">
        <v>254</v>
      </c>
      <c r="Q9" s="325" t="s">
        <v>109</v>
      </c>
      <c r="R9" s="325" t="s">
        <v>110</v>
      </c>
      <c r="S9" s="325" t="s">
        <v>111</v>
      </c>
      <c r="T9" s="334"/>
    </row>
    <row r="10" spans="2:20" ht="42.75" customHeight="1">
      <c r="B10" s="326"/>
      <c r="C10" s="325"/>
      <c r="D10" s="325"/>
      <c r="E10" s="325"/>
      <c r="F10" s="325"/>
      <c r="G10" s="325"/>
      <c r="H10" s="325"/>
      <c r="I10" s="325"/>
      <c r="J10" s="325"/>
      <c r="K10" s="325"/>
      <c r="L10" s="325"/>
      <c r="M10" s="325"/>
      <c r="N10" s="325"/>
      <c r="O10" s="325"/>
      <c r="P10" s="325"/>
      <c r="Q10" s="325"/>
      <c r="R10" s="325"/>
      <c r="S10" s="325"/>
      <c r="T10" s="334"/>
    </row>
    <row r="11" spans="2:20" ht="63.75" customHeight="1">
      <c r="B11" s="244" t="s">
        <v>112</v>
      </c>
      <c r="C11" s="239" t="s">
        <v>113</v>
      </c>
      <c r="D11" s="173" t="s">
        <v>114</v>
      </c>
      <c r="E11" s="214">
        <v>1224</v>
      </c>
      <c r="F11" s="214">
        <v>235899</v>
      </c>
      <c r="G11" s="214">
        <f>F11/E11</f>
        <v>192.72794117647058</v>
      </c>
      <c r="H11" s="214">
        <v>1111</v>
      </c>
      <c r="I11" s="214">
        <v>256445</v>
      </c>
      <c r="J11" s="214">
        <f>I11/H11</f>
        <v>230.82358235823583</v>
      </c>
      <c r="K11" s="214">
        <v>1110</v>
      </c>
      <c r="L11" s="214">
        <v>254667</v>
      </c>
      <c r="M11" s="214">
        <f>L11/K11</f>
        <v>229.42972972972973</v>
      </c>
      <c r="N11" s="214">
        <v>1111</v>
      </c>
      <c r="O11" s="214">
        <v>254667</v>
      </c>
      <c r="P11" s="214">
        <f>O11/N11</f>
        <v>229.22322232223223</v>
      </c>
      <c r="Q11" s="214">
        <f>P11-G11</f>
        <v>36.49528114576165</v>
      </c>
      <c r="R11" s="214">
        <f aca="true" t="shared" si="0" ref="R11:R26">P11-J11</f>
        <v>-1.6003600360035932</v>
      </c>
      <c r="S11" s="214">
        <f aca="true" t="shared" si="1" ref="S11:S26">P11-M11</f>
        <v>-0.2065074074974973</v>
      </c>
      <c r="T11" s="245" t="s">
        <v>174</v>
      </c>
    </row>
    <row r="12" spans="2:20" s="215" customFormat="1" ht="80.25" customHeight="1">
      <c r="B12" s="244" t="s">
        <v>115</v>
      </c>
      <c r="C12" s="239" t="s">
        <v>116</v>
      </c>
      <c r="D12" s="173" t="s">
        <v>117</v>
      </c>
      <c r="E12" s="214">
        <v>20</v>
      </c>
      <c r="F12" s="214">
        <v>1824</v>
      </c>
      <c r="G12" s="214">
        <f aca="true" t="shared" si="2" ref="G12:G25">F12/E12</f>
        <v>91.2</v>
      </c>
      <c r="H12" s="214">
        <v>30</v>
      </c>
      <c r="I12" s="214">
        <v>8000</v>
      </c>
      <c r="J12" s="214">
        <f aca="true" t="shared" si="3" ref="J12:J26">I12/H12</f>
        <v>266.6666666666667</v>
      </c>
      <c r="K12" s="214">
        <v>30</v>
      </c>
      <c r="L12" s="214">
        <v>7998</v>
      </c>
      <c r="M12" s="214">
        <f aca="true" t="shared" si="4" ref="M12:M26">L12/K12</f>
        <v>266.6</v>
      </c>
      <c r="N12" s="214">
        <v>30</v>
      </c>
      <c r="O12" s="214">
        <v>7998</v>
      </c>
      <c r="P12" s="214">
        <f aca="true" t="shared" si="5" ref="P12:P26">O12/N12</f>
        <v>266.6</v>
      </c>
      <c r="Q12" s="214">
        <f aca="true" t="shared" si="6" ref="Q12:Q26">P12-G12</f>
        <v>175.40000000000003</v>
      </c>
      <c r="R12" s="214">
        <f t="shared" si="0"/>
        <v>-0.06666666666666288</v>
      </c>
      <c r="S12" s="214">
        <f t="shared" si="1"/>
        <v>0</v>
      </c>
      <c r="T12" s="245" t="s">
        <v>174</v>
      </c>
    </row>
    <row r="13" spans="2:20" s="216" customFormat="1" ht="111.75" customHeight="1">
      <c r="B13" s="244" t="s">
        <v>118</v>
      </c>
      <c r="C13" s="239" t="s">
        <v>119</v>
      </c>
      <c r="D13" s="173" t="s">
        <v>120</v>
      </c>
      <c r="E13" s="214">
        <v>30680</v>
      </c>
      <c r="F13" s="214">
        <v>33440</v>
      </c>
      <c r="G13" s="214">
        <f t="shared" si="2"/>
        <v>1.0899608865710562</v>
      </c>
      <c r="H13" s="214">
        <f>I13/1.1</f>
        <v>41979.090909090904</v>
      </c>
      <c r="I13" s="214">
        <v>46177</v>
      </c>
      <c r="J13" s="214">
        <f t="shared" si="3"/>
        <v>1.1</v>
      </c>
      <c r="K13" s="214">
        <f>H13</f>
        <v>41979.090909090904</v>
      </c>
      <c r="L13" s="214">
        <f>I13</f>
        <v>46177</v>
      </c>
      <c r="M13" s="214">
        <f t="shared" si="4"/>
        <v>1.1</v>
      </c>
      <c r="N13" s="214">
        <f>K13</f>
        <v>41979.090909090904</v>
      </c>
      <c r="O13" s="214">
        <f>L13</f>
        <v>46177</v>
      </c>
      <c r="P13" s="214">
        <f t="shared" si="5"/>
        <v>1.1</v>
      </c>
      <c r="Q13" s="214">
        <f t="shared" si="6"/>
        <v>0.010039113428943924</v>
      </c>
      <c r="R13" s="214">
        <f t="shared" si="0"/>
        <v>0</v>
      </c>
      <c r="S13" s="214">
        <f t="shared" si="1"/>
        <v>0</v>
      </c>
      <c r="T13" s="245" t="s">
        <v>174</v>
      </c>
    </row>
    <row r="14" spans="2:20" s="216" customFormat="1" ht="101.25" customHeight="1">
      <c r="B14" s="244" t="s">
        <v>121</v>
      </c>
      <c r="C14" s="239" t="s">
        <v>187</v>
      </c>
      <c r="D14" s="173" t="s">
        <v>122</v>
      </c>
      <c r="E14" s="214"/>
      <c r="F14" s="214"/>
      <c r="G14" s="214"/>
      <c r="H14" s="214">
        <v>44</v>
      </c>
      <c r="I14" s="214">
        <v>2890</v>
      </c>
      <c r="J14" s="214">
        <f t="shared" si="3"/>
        <v>65.68181818181819</v>
      </c>
      <c r="K14" s="214">
        <v>44</v>
      </c>
      <c r="L14" s="214">
        <v>2753</v>
      </c>
      <c r="M14" s="214">
        <f t="shared" si="4"/>
        <v>62.56818181818182</v>
      </c>
      <c r="N14" s="214">
        <v>44</v>
      </c>
      <c r="O14" s="214">
        <v>2753</v>
      </c>
      <c r="P14" s="214">
        <f t="shared" si="5"/>
        <v>62.56818181818182</v>
      </c>
      <c r="Q14" s="214">
        <f t="shared" si="6"/>
        <v>62.56818181818182</v>
      </c>
      <c r="R14" s="214">
        <f t="shared" si="0"/>
        <v>-3.113636363636367</v>
      </c>
      <c r="S14" s="214">
        <f t="shared" si="1"/>
        <v>0</v>
      </c>
      <c r="T14" s="245" t="s">
        <v>174</v>
      </c>
    </row>
    <row r="15" spans="2:20" s="216" customFormat="1" ht="83.25" customHeight="1">
      <c r="B15" s="246" t="s">
        <v>123</v>
      </c>
      <c r="C15" s="239" t="s">
        <v>221</v>
      </c>
      <c r="D15" s="173" t="s">
        <v>122</v>
      </c>
      <c r="E15" s="214">
        <v>7</v>
      </c>
      <c r="F15" s="214">
        <v>8223</v>
      </c>
      <c r="G15" s="214">
        <f>F15/E15</f>
        <v>1174.7142857142858</v>
      </c>
      <c r="H15" s="214">
        <v>150</v>
      </c>
      <c r="I15" s="214">
        <v>19800</v>
      </c>
      <c r="J15" s="214">
        <f t="shared" si="3"/>
        <v>132</v>
      </c>
      <c r="K15" s="214">
        <v>150</v>
      </c>
      <c r="L15" s="214">
        <v>19800</v>
      </c>
      <c r="M15" s="214">
        <f t="shared" si="4"/>
        <v>132</v>
      </c>
      <c r="N15" s="214">
        <v>20</v>
      </c>
      <c r="O15" s="214">
        <v>18367</v>
      </c>
      <c r="P15" s="214">
        <f t="shared" si="5"/>
        <v>918.35</v>
      </c>
      <c r="Q15" s="214">
        <f t="shared" si="6"/>
        <v>-256.36428571428576</v>
      </c>
      <c r="R15" s="214">
        <f t="shared" si="0"/>
        <v>786.35</v>
      </c>
      <c r="S15" s="214">
        <f t="shared" si="1"/>
        <v>786.35</v>
      </c>
      <c r="T15" s="219" t="s">
        <v>242</v>
      </c>
    </row>
    <row r="16" spans="2:20" s="218" customFormat="1" ht="90.75" customHeight="1">
      <c r="B16" s="246" t="s">
        <v>126</v>
      </c>
      <c r="C16" s="239" t="s">
        <v>124</v>
      </c>
      <c r="D16" s="217" t="s">
        <v>125</v>
      </c>
      <c r="E16" s="214">
        <v>8</v>
      </c>
      <c r="F16" s="214">
        <v>5056</v>
      </c>
      <c r="G16" s="214">
        <f t="shared" si="2"/>
        <v>632</v>
      </c>
      <c r="H16" s="214">
        <v>10</v>
      </c>
      <c r="I16" s="214">
        <v>8284</v>
      </c>
      <c r="J16" s="214">
        <f t="shared" si="3"/>
        <v>828.4</v>
      </c>
      <c r="K16" s="214">
        <v>8</v>
      </c>
      <c r="L16" s="214">
        <v>2784</v>
      </c>
      <c r="M16" s="214">
        <f t="shared" si="4"/>
        <v>348</v>
      </c>
      <c r="N16" s="214">
        <v>4</v>
      </c>
      <c r="O16" s="214">
        <v>1611</v>
      </c>
      <c r="P16" s="214">
        <f t="shared" si="5"/>
        <v>402.75</v>
      </c>
      <c r="Q16" s="214">
        <f t="shared" si="6"/>
        <v>-229.25</v>
      </c>
      <c r="R16" s="214">
        <f t="shared" si="0"/>
        <v>-425.65</v>
      </c>
      <c r="S16" s="214">
        <f t="shared" si="1"/>
        <v>54.75</v>
      </c>
      <c r="T16" s="247" t="s">
        <v>225</v>
      </c>
    </row>
    <row r="17" spans="2:20" s="218" customFormat="1" ht="54" customHeight="1">
      <c r="B17" s="246" t="s">
        <v>129</v>
      </c>
      <c r="C17" s="239" t="s">
        <v>127</v>
      </c>
      <c r="D17" s="217" t="s">
        <v>128</v>
      </c>
      <c r="E17" s="214">
        <v>16039</v>
      </c>
      <c r="F17" s="214">
        <v>10447</v>
      </c>
      <c r="G17" s="214">
        <f t="shared" si="2"/>
        <v>0.6513498347777292</v>
      </c>
      <c r="H17" s="214">
        <v>30000</v>
      </c>
      <c r="I17" s="214">
        <v>19040</v>
      </c>
      <c r="J17" s="214">
        <f t="shared" si="3"/>
        <v>0.6346666666666667</v>
      </c>
      <c r="K17" s="214">
        <v>30000</v>
      </c>
      <c r="L17" s="214">
        <v>19040</v>
      </c>
      <c r="M17" s="214">
        <f t="shared" si="4"/>
        <v>0.6346666666666667</v>
      </c>
      <c r="N17" s="214">
        <v>25945</v>
      </c>
      <c r="O17" s="214">
        <v>17999</v>
      </c>
      <c r="P17" s="214">
        <f t="shared" si="5"/>
        <v>0.6937367508190403</v>
      </c>
      <c r="Q17" s="214">
        <f t="shared" si="6"/>
        <v>0.04238691604131106</v>
      </c>
      <c r="R17" s="214">
        <f t="shared" si="0"/>
        <v>0.05907008415237358</v>
      </c>
      <c r="S17" s="214">
        <f t="shared" si="1"/>
        <v>0.05907008415237358</v>
      </c>
      <c r="T17" s="248" t="s">
        <v>243</v>
      </c>
    </row>
    <row r="18" spans="2:20" s="218" customFormat="1" ht="67.5" customHeight="1">
      <c r="B18" s="244" t="s">
        <v>131</v>
      </c>
      <c r="C18" s="239" t="s">
        <v>188</v>
      </c>
      <c r="D18" s="173" t="s">
        <v>130</v>
      </c>
      <c r="E18" s="214">
        <v>2</v>
      </c>
      <c r="F18" s="214">
        <v>734</v>
      </c>
      <c r="G18" s="214">
        <f t="shared" si="2"/>
        <v>367</v>
      </c>
      <c r="H18" s="214">
        <v>2</v>
      </c>
      <c r="I18" s="214">
        <v>1920</v>
      </c>
      <c r="J18" s="214">
        <f t="shared" si="3"/>
        <v>960</v>
      </c>
      <c r="K18" s="214">
        <v>2</v>
      </c>
      <c r="L18" s="214">
        <v>1920</v>
      </c>
      <c r="M18" s="214">
        <f t="shared" si="4"/>
        <v>960</v>
      </c>
      <c r="N18" s="214">
        <v>2</v>
      </c>
      <c r="O18" s="214">
        <v>1534</v>
      </c>
      <c r="P18" s="214">
        <v>0</v>
      </c>
      <c r="Q18" s="214">
        <f t="shared" si="6"/>
        <v>-367</v>
      </c>
      <c r="R18" s="214">
        <f t="shared" si="0"/>
        <v>-960</v>
      </c>
      <c r="S18" s="214">
        <f t="shared" si="1"/>
        <v>-960</v>
      </c>
      <c r="T18" s="249" t="s">
        <v>174</v>
      </c>
    </row>
    <row r="19" spans="2:20" s="218" customFormat="1" ht="92.25" customHeight="1">
      <c r="B19" s="246" t="s">
        <v>133</v>
      </c>
      <c r="C19" s="239" t="s">
        <v>217</v>
      </c>
      <c r="D19" s="173"/>
      <c r="E19" s="214"/>
      <c r="F19" s="214"/>
      <c r="G19" s="214"/>
      <c r="H19" s="214">
        <f>140+10</f>
        <v>150</v>
      </c>
      <c r="I19" s="214">
        <v>8628</v>
      </c>
      <c r="J19" s="214">
        <f t="shared" si="3"/>
        <v>57.52</v>
      </c>
      <c r="K19" s="214">
        <v>150</v>
      </c>
      <c r="L19" s="214">
        <v>6483</v>
      </c>
      <c r="M19" s="214">
        <f t="shared" si="4"/>
        <v>43.22</v>
      </c>
      <c r="N19" s="214">
        <v>150</v>
      </c>
      <c r="O19" s="214">
        <v>3180</v>
      </c>
      <c r="P19" s="214">
        <v>0</v>
      </c>
      <c r="Q19" s="214">
        <f t="shared" si="6"/>
        <v>0</v>
      </c>
      <c r="R19" s="214">
        <f t="shared" si="0"/>
        <v>-57.52</v>
      </c>
      <c r="S19" s="214">
        <f t="shared" si="1"/>
        <v>-43.22</v>
      </c>
      <c r="T19" s="249" t="s">
        <v>174</v>
      </c>
    </row>
    <row r="20" spans="2:20" s="218" customFormat="1" ht="73.5" customHeight="1">
      <c r="B20" s="244" t="s">
        <v>134</v>
      </c>
      <c r="C20" s="239" t="s">
        <v>218</v>
      </c>
      <c r="D20" s="217" t="s">
        <v>132</v>
      </c>
      <c r="E20" s="214">
        <v>227</v>
      </c>
      <c r="F20" s="214">
        <v>5804</v>
      </c>
      <c r="G20" s="214">
        <f t="shared" si="2"/>
        <v>25.568281938325992</v>
      </c>
      <c r="H20" s="214">
        <f>1+1+10+98</f>
        <v>110</v>
      </c>
      <c r="I20" s="214">
        <v>7705</v>
      </c>
      <c r="J20" s="214">
        <f t="shared" si="3"/>
        <v>70.04545454545455</v>
      </c>
      <c r="K20" s="214">
        <v>110</v>
      </c>
      <c r="L20" s="214">
        <v>7705</v>
      </c>
      <c r="M20" s="214">
        <f t="shared" si="4"/>
        <v>70.04545454545455</v>
      </c>
      <c r="N20" s="214">
        <v>110</v>
      </c>
      <c r="O20" s="214">
        <v>6702</v>
      </c>
      <c r="P20" s="214">
        <v>0</v>
      </c>
      <c r="Q20" s="214">
        <f t="shared" si="6"/>
        <v>-25.568281938325992</v>
      </c>
      <c r="R20" s="214">
        <f t="shared" si="0"/>
        <v>-70.04545454545455</v>
      </c>
      <c r="S20" s="214">
        <f t="shared" si="1"/>
        <v>-70.04545454545455</v>
      </c>
      <c r="T20" s="249" t="s">
        <v>174</v>
      </c>
    </row>
    <row r="21" spans="2:20" s="218" customFormat="1" ht="73.5" customHeight="1">
      <c r="B21" s="244" t="s">
        <v>135</v>
      </c>
      <c r="C21" s="239" t="s">
        <v>190</v>
      </c>
      <c r="D21" s="217" t="s">
        <v>192</v>
      </c>
      <c r="E21" s="214"/>
      <c r="F21" s="214"/>
      <c r="G21" s="214"/>
      <c r="H21" s="214">
        <v>2</v>
      </c>
      <c r="I21" s="214">
        <v>2500</v>
      </c>
      <c r="J21" s="214">
        <f t="shared" si="3"/>
        <v>1250</v>
      </c>
      <c r="K21" s="214">
        <v>2</v>
      </c>
      <c r="L21" s="214">
        <v>2500</v>
      </c>
      <c r="M21" s="214">
        <f t="shared" si="4"/>
        <v>1250</v>
      </c>
      <c r="N21" s="214">
        <v>2</v>
      </c>
      <c r="O21" s="214">
        <v>2035</v>
      </c>
      <c r="P21" s="214">
        <f t="shared" si="5"/>
        <v>1017.5</v>
      </c>
      <c r="Q21" s="214">
        <f t="shared" si="6"/>
        <v>1017.5</v>
      </c>
      <c r="R21" s="214">
        <f t="shared" si="0"/>
        <v>-232.5</v>
      </c>
      <c r="S21" s="214">
        <f t="shared" si="1"/>
        <v>-232.5</v>
      </c>
      <c r="T21" s="219" t="s">
        <v>220</v>
      </c>
    </row>
    <row r="22" spans="2:20" s="220" customFormat="1" ht="66.75" customHeight="1">
      <c r="B22" s="244" t="s">
        <v>137</v>
      </c>
      <c r="C22" s="239" t="s">
        <v>191</v>
      </c>
      <c r="D22" s="217" t="s">
        <v>192</v>
      </c>
      <c r="E22" s="214">
        <v>1</v>
      </c>
      <c r="F22" s="214">
        <v>115999</v>
      </c>
      <c r="G22" s="214">
        <f t="shared" si="2"/>
        <v>115999</v>
      </c>
      <c r="H22" s="214">
        <v>0</v>
      </c>
      <c r="I22" s="214">
        <v>0</v>
      </c>
      <c r="J22" s="214">
        <v>0</v>
      </c>
      <c r="K22" s="214">
        <v>0</v>
      </c>
      <c r="L22" s="214">
        <v>0</v>
      </c>
      <c r="M22" s="214">
        <v>0</v>
      </c>
      <c r="N22" s="214">
        <v>0</v>
      </c>
      <c r="O22" s="214">
        <v>0</v>
      </c>
      <c r="P22" s="214">
        <v>0</v>
      </c>
      <c r="Q22" s="214">
        <f t="shared" si="6"/>
        <v>-115999</v>
      </c>
      <c r="R22" s="214">
        <f t="shared" si="0"/>
        <v>0</v>
      </c>
      <c r="S22" s="214">
        <f t="shared" si="1"/>
        <v>0</v>
      </c>
      <c r="T22" s="247"/>
    </row>
    <row r="23" spans="2:20" s="220" customFormat="1" ht="57.75" customHeight="1">
      <c r="B23" s="244" t="s">
        <v>100</v>
      </c>
      <c r="C23" s="239" t="s">
        <v>189</v>
      </c>
      <c r="D23" s="217"/>
      <c r="E23" s="214"/>
      <c r="F23" s="214"/>
      <c r="G23" s="214"/>
      <c r="H23" s="214">
        <v>1</v>
      </c>
      <c r="I23" s="214">
        <v>46900</v>
      </c>
      <c r="J23" s="214">
        <f t="shared" si="3"/>
        <v>46900</v>
      </c>
      <c r="K23" s="214">
        <v>1</v>
      </c>
      <c r="L23" s="214">
        <v>46900</v>
      </c>
      <c r="M23" s="214">
        <f t="shared" si="4"/>
        <v>46900</v>
      </c>
      <c r="N23" s="214">
        <v>1</v>
      </c>
      <c r="O23" s="214">
        <v>45536</v>
      </c>
      <c r="P23" s="214">
        <f t="shared" si="5"/>
        <v>45536</v>
      </c>
      <c r="Q23" s="214">
        <f t="shared" si="6"/>
        <v>45536</v>
      </c>
      <c r="R23" s="214">
        <f t="shared" si="0"/>
        <v>-1364</v>
      </c>
      <c r="S23" s="214">
        <f t="shared" si="1"/>
        <v>-1364</v>
      </c>
      <c r="T23" s="249" t="s">
        <v>174</v>
      </c>
    </row>
    <row r="24" spans="2:20" s="218" customFormat="1" ht="63" customHeight="1">
      <c r="B24" s="244" t="s">
        <v>222</v>
      </c>
      <c r="C24" s="240" t="s">
        <v>86</v>
      </c>
      <c r="D24" s="217" t="s">
        <v>238</v>
      </c>
      <c r="E24" s="214">
        <v>1</v>
      </c>
      <c r="F24" s="214">
        <v>11267</v>
      </c>
      <c r="G24" s="214">
        <f t="shared" si="2"/>
        <v>11267</v>
      </c>
      <c r="H24" s="214">
        <v>1</v>
      </c>
      <c r="I24" s="214">
        <v>5300</v>
      </c>
      <c r="J24" s="214">
        <f t="shared" si="3"/>
        <v>5300</v>
      </c>
      <c r="K24" s="214">
        <v>1</v>
      </c>
      <c r="L24" s="214">
        <v>5300</v>
      </c>
      <c r="M24" s="214">
        <f t="shared" si="4"/>
        <v>5300</v>
      </c>
      <c r="N24" s="214">
        <v>1</v>
      </c>
      <c r="O24" s="214">
        <v>5254</v>
      </c>
      <c r="P24" s="214">
        <f t="shared" si="5"/>
        <v>5254</v>
      </c>
      <c r="Q24" s="214">
        <f t="shared" si="6"/>
        <v>-6013</v>
      </c>
      <c r="R24" s="214">
        <f t="shared" si="0"/>
        <v>-46</v>
      </c>
      <c r="S24" s="214">
        <f t="shared" si="1"/>
        <v>-46</v>
      </c>
      <c r="T24" s="249" t="s">
        <v>174</v>
      </c>
    </row>
    <row r="25" spans="2:20" s="218" customFormat="1" ht="45.75" customHeight="1">
      <c r="B25" s="244" t="s">
        <v>223</v>
      </c>
      <c r="C25" s="241" t="s">
        <v>136</v>
      </c>
      <c r="D25" s="217" t="s">
        <v>122</v>
      </c>
      <c r="E25" s="214">
        <v>1</v>
      </c>
      <c r="F25" s="214">
        <v>64458</v>
      </c>
      <c r="G25" s="214">
        <f t="shared" si="2"/>
        <v>64458</v>
      </c>
      <c r="H25" s="214">
        <v>0</v>
      </c>
      <c r="I25" s="214">
        <v>0</v>
      </c>
      <c r="J25" s="214">
        <v>0</v>
      </c>
      <c r="K25" s="214">
        <v>0</v>
      </c>
      <c r="L25" s="214">
        <v>0</v>
      </c>
      <c r="M25" s="214">
        <v>0</v>
      </c>
      <c r="N25" s="214">
        <v>0</v>
      </c>
      <c r="O25" s="214">
        <v>0</v>
      </c>
      <c r="P25" s="214">
        <v>0</v>
      </c>
      <c r="Q25" s="214">
        <f t="shared" si="6"/>
        <v>-64458</v>
      </c>
      <c r="R25" s="214">
        <f t="shared" si="0"/>
        <v>0</v>
      </c>
      <c r="S25" s="214">
        <f t="shared" si="1"/>
        <v>0</v>
      </c>
      <c r="T25" s="249" t="s">
        <v>174</v>
      </c>
    </row>
    <row r="26" spans="2:20" s="218" customFormat="1" ht="43.5" customHeight="1" thickBot="1">
      <c r="B26" s="250" t="s">
        <v>224</v>
      </c>
      <c r="C26" s="251" t="s">
        <v>138</v>
      </c>
      <c r="D26" s="221" t="s">
        <v>122</v>
      </c>
      <c r="E26" s="222"/>
      <c r="F26" s="222"/>
      <c r="G26" s="222"/>
      <c r="H26" s="222">
        <v>1</v>
      </c>
      <c r="I26" s="222">
        <v>15000</v>
      </c>
      <c r="J26" s="222">
        <f t="shared" si="3"/>
        <v>15000</v>
      </c>
      <c r="K26" s="222">
        <v>1</v>
      </c>
      <c r="L26" s="222">
        <v>15000</v>
      </c>
      <c r="M26" s="222">
        <f t="shared" si="4"/>
        <v>15000</v>
      </c>
      <c r="N26" s="222">
        <v>1</v>
      </c>
      <c r="O26" s="222">
        <v>13800</v>
      </c>
      <c r="P26" s="222">
        <f t="shared" si="5"/>
        <v>13800</v>
      </c>
      <c r="Q26" s="222">
        <f t="shared" si="6"/>
        <v>13800</v>
      </c>
      <c r="R26" s="222">
        <f t="shared" si="0"/>
        <v>-1200</v>
      </c>
      <c r="S26" s="222">
        <f t="shared" si="1"/>
        <v>-1200</v>
      </c>
      <c r="T26" s="252" t="s">
        <v>174</v>
      </c>
    </row>
    <row r="27" spans="2:20" s="218" customFormat="1" ht="15" customHeight="1">
      <c r="B27" s="223"/>
      <c r="C27" s="224"/>
      <c r="D27" s="225"/>
      <c r="E27" s="226"/>
      <c r="F27" s="226"/>
      <c r="G27" s="226"/>
      <c r="H27" s="226"/>
      <c r="I27" s="226"/>
      <c r="J27" s="227"/>
      <c r="K27" s="226"/>
      <c r="L27" s="236"/>
      <c r="M27" s="237"/>
      <c r="N27" s="237"/>
      <c r="O27" s="236"/>
      <c r="P27" s="226"/>
      <c r="Q27" s="226"/>
      <c r="R27" s="226"/>
      <c r="S27" s="226"/>
      <c r="T27" s="228"/>
    </row>
    <row r="28" spans="2:20" s="218" customFormat="1" ht="15" customHeight="1">
      <c r="B28" s="125"/>
      <c r="C28" s="125"/>
      <c r="D28" s="125"/>
      <c r="E28" s="125"/>
      <c r="F28" s="126"/>
      <c r="G28" s="125"/>
      <c r="H28" s="235"/>
      <c r="I28" s="238"/>
      <c r="J28" s="235"/>
      <c r="K28" s="235"/>
      <c r="L28" s="235"/>
      <c r="M28" s="235"/>
      <c r="N28" s="235"/>
      <c r="O28" s="235"/>
      <c r="P28" s="235"/>
      <c r="Q28" s="235"/>
      <c r="R28" s="235"/>
      <c r="S28" s="235"/>
      <c r="T28" s="235"/>
    </row>
    <row r="29" spans="2:20" ht="15" customHeight="1">
      <c r="B29" s="235"/>
      <c r="C29" s="235"/>
      <c r="D29" s="235"/>
      <c r="E29" s="235"/>
      <c r="F29" s="235"/>
      <c r="G29" s="235"/>
      <c r="H29" s="235"/>
      <c r="I29" s="235"/>
      <c r="J29" s="235"/>
      <c r="K29" s="235"/>
      <c r="L29" s="235"/>
      <c r="M29" s="235"/>
      <c r="N29" s="235"/>
      <c r="O29" s="235"/>
      <c r="P29" s="235"/>
      <c r="Q29" s="235"/>
      <c r="R29" s="235"/>
      <c r="S29" s="235"/>
      <c r="T29" s="235"/>
    </row>
    <row r="30" spans="2:20" ht="15" customHeight="1">
      <c r="B30" s="235"/>
      <c r="C30" s="235"/>
      <c r="D30" s="235"/>
      <c r="E30" s="235"/>
      <c r="F30" s="235"/>
      <c r="G30" s="235"/>
      <c r="H30" s="235"/>
      <c r="I30" s="235"/>
      <c r="J30" s="235"/>
      <c r="K30" s="235"/>
      <c r="L30" s="235"/>
      <c r="M30" s="235"/>
      <c r="N30" s="235"/>
      <c r="O30" s="235"/>
      <c r="P30" s="235"/>
      <c r="Q30" s="235"/>
      <c r="R30" s="235"/>
      <c r="S30" s="235"/>
      <c r="T30" s="235"/>
    </row>
    <row r="31" spans="2:20" ht="15" customHeight="1">
      <c r="B31" s="235"/>
      <c r="C31" s="235"/>
      <c r="D31" s="235"/>
      <c r="E31" s="235"/>
      <c r="F31" s="235"/>
      <c r="G31" s="235"/>
      <c r="H31" s="235"/>
      <c r="I31" s="235"/>
      <c r="J31" s="235"/>
      <c r="K31" s="235"/>
      <c r="L31" s="235"/>
      <c r="M31" s="235"/>
      <c r="N31" s="235"/>
      <c r="O31" s="235"/>
      <c r="P31" s="235"/>
      <c r="Q31" s="235"/>
      <c r="R31" s="235"/>
      <c r="S31" s="235"/>
      <c r="T31" s="235"/>
    </row>
    <row r="32" spans="2:20" ht="15" customHeight="1">
      <c r="B32" s="235"/>
      <c r="C32" s="235"/>
      <c r="D32" s="235"/>
      <c r="E32" s="235"/>
      <c r="F32" s="319" t="s">
        <v>81</v>
      </c>
      <c r="G32" s="320"/>
      <c r="H32" s="72" t="s">
        <v>82</v>
      </c>
      <c r="I32" s="329"/>
      <c r="J32" s="330"/>
      <c r="K32" s="306" t="s">
        <v>83</v>
      </c>
      <c r="L32" s="72" t="s">
        <v>82</v>
      </c>
      <c r="M32" s="329"/>
      <c r="N32" s="330"/>
      <c r="O32" s="235"/>
      <c r="P32" s="235"/>
      <c r="Q32" s="235"/>
      <c r="R32" s="235"/>
      <c r="S32" s="235"/>
      <c r="T32" s="235"/>
    </row>
    <row r="33" spans="2:20" ht="15" customHeight="1">
      <c r="B33" s="235"/>
      <c r="C33" s="235"/>
      <c r="D33" s="235"/>
      <c r="E33" s="235"/>
      <c r="F33" s="321"/>
      <c r="G33" s="322"/>
      <c r="H33" s="72" t="s">
        <v>84</v>
      </c>
      <c r="I33" s="331"/>
      <c r="J33" s="332"/>
      <c r="K33" s="307"/>
      <c r="L33" s="72" t="s">
        <v>84</v>
      </c>
      <c r="M33" s="331"/>
      <c r="N33" s="332"/>
      <c r="O33" s="235"/>
      <c r="P33" s="235"/>
      <c r="Q33" s="235"/>
      <c r="R33" s="235"/>
      <c r="S33" s="235"/>
      <c r="T33" s="235"/>
    </row>
    <row r="34" spans="2:20" ht="15" customHeight="1">
      <c r="B34" s="235"/>
      <c r="C34" s="235"/>
      <c r="D34" s="235"/>
      <c r="E34" s="235"/>
      <c r="F34" s="323"/>
      <c r="G34" s="324"/>
      <c r="H34" s="72" t="s">
        <v>85</v>
      </c>
      <c r="I34" s="331"/>
      <c r="J34" s="332"/>
      <c r="K34" s="308"/>
      <c r="L34" s="72" t="s">
        <v>85</v>
      </c>
      <c r="M34" s="331"/>
      <c r="N34" s="332"/>
      <c r="O34" s="235"/>
      <c r="P34" s="235"/>
      <c r="Q34" s="235"/>
      <c r="R34" s="235"/>
      <c r="S34" s="235"/>
      <c r="T34" s="235"/>
    </row>
  </sheetData>
  <sheetProtection/>
  <mergeCells count="29">
    <mergeCell ref="G9:G10"/>
    <mergeCell ref="M9:M10"/>
    <mergeCell ref="O9:O10"/>
    <mergeCell ref="E9:E10"/>
    <mergeCell ref="M34:N34"/>
    <mergeCell ref="Q9:Q10"/>
    <mergeCell ref="J9:J10"/>
    <mergeCell ref="H9:H10"/>
    <mergeCell ref="I9:I10"/>
    <mergeCell ref="K32:K34"/>
    <mergeCell ref="M33:N33"/>
    <mergeCell ref="T8:T10"/>
    <mergeCell ref="P9:P10"/>
    <mergeCell ref="L9:L10"/>
    <mergeCell ref="N9:N10"/>
    <mergeCell ref="I34:J34"/>
    <mergeCell ref="Q8:S8"/>
    <mergeCell ref="R9:R10"/>
    <mergeCell ref="S9:S10"/>
    <mergeCell ref="D9:D10"/>
    <mergeCell ref="B9:B10"/>
    <mergeCell ref="C9:C10"/>
    <mergeCell ref="B7:C7"/>
    <mergeCell ref="F9:F10"/>
    <mergeCell ref="M32:N32"/>
    <mergeCell ref="K9:K10"/>
    <mergeCell ref="F32:G34"/>
    <mergeCell ref="I32:J32"/>
    <mergeCell ref="I33:J33"/>
  </mergeCells>
  <printOptions horizontalCentered="1" verticalCentered="1"/>
  <pageMargins left="0.17" right="0.25" top="0.17" bottom="0.17" header="0.3" footer="0.3"/>
  <pageSetup fitToHeight="2" fitToWidth="2" horizontalDpi="600" verticalDpi="600" orientation="landscape" paperSize="9" scale="5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3"/>
  <sheetViews>
    <sheetView zoomScale="80" zoomScaleNormal="80" zoomScalePageLayoutView="0" workbookViewId="0" topLeftCell="B22">
      <selection activeCell="I31" sqref="I31:J31"/>
    </sheetView>
  </sheetViews>
  <sheetFormatPr defaultColWidth="9.140625" defaultRowHeight="12.75"/>
  <cols>
    <col min="1" max="1" width="12.140625" style="0" customWidth="1"/>
    <col min="2" max="2" width="47.7109375" style="0" customWidth="1"/>
    <col min="3" max="9" width="30.7109375" style="0" customWidth="1"/>
    <col min="10" max="10" width="48.7109375" style="0" customWidth="1"/>
  </cols>
  <sheetData>
    <row r="1" spans="1:10" ht="15.75">
      <c r="A1" s="127" t="s">
        <v>139</v>
      </c>
      <c r="B1" s="19"/>
      <c r="C1" s="128"/>
      <c r="D1" s="30"/>
      <c r="E1" s="19"/>
      <c r="F1" s="19"/>
      <c r="G1" s="19"/>
      <c r="H1" s="19"/>
      <c r="I1" s="19"/>
      <c r="J1" s="129"/>
    </row>
    <row r="2" spans="1:10" ht="15">
      <c r="A2" s="130" t="s">
        <v>173</v>
      </c>
      <c r="B2" s="20"/>
      <c r="C2" s="131"/>
      <c r="D2" s="132"/>
      <c r="E2" s="20"/>
      <c r="F2" s="20"/>
      <c r="G2" s="20"/>
      <c r="H2" s="20"/>
      <c r="I2" s="20"/>
      <c r="J2" s="132"/>
    </row>
    <row r="3" spans="1:10" ht="44.25" customHeight="1" thickBot="1">
      <c r="A3" s="9"/>
      <c r="B3" s="9"/>
      <c r="E3" s="9"/>
      <c r="F3" s="9"/>
      <c r="G3" s="9"/>
      <c r="H3" s="9"/>
      <c r="I3" s="9"/>
      <c r="J3" s="132"/>
    </row>
    <row r="4" spans="1:10" ht="30">
      <c r="A4" s="133" t="s">
        <v>52</v>
      </c>
      <c r="B4" s="134" t="s">
        <v>69</v>
      </c>
      <c r="C4" s="135" t="s">
        <v>140</v>
      </c>
      <c r="D4" s="336" t="s">
        <v>141</v>
      </c>
      <c r="E4" s="337"/>
      <c r="F4" s="337"/>
      <c r="G4" s="337"/>
      <c r="H4" s="337"/>
      <c r="I4" s="338"/>
      <c r="J4" s="136" t="s">
        <v>31</v>
      </c>
    </row>
    <row r="5" spans="1:10" ht="211.5" customHeight="1">
      <c r="A5" s="137" t="s">
        <v>142</v>
      </c>
      <c r="B5" s="138" t="s">
        <v>193</v>
      </c>
      <c r="C5" s="139"/>
      <c r="D5" s="140"/>
      <c r="E5" s="141"/>
      <c r="F5" s="141"/>
      <c r="G5" s="141"/>
      <c r="H5" s="141"/>
      <c r="I5" s="142"/>
      <c r="J5" s="143" t="s">
        <v>239</v>
      </c>
    </row>
    <row r="6" spans="1:10" ht="14.25">
      <c r="A6" s="144"/>
      <c r="B6" s="145"/>
      <c r="C6" s="146"/>
      <c r="D6" s="339" t="s">
        <v>143</v>
      </c>
      <c r="E6" s="339"/>
      <c r="F6" s="339"/>
      <c r="G6" s="339"/>
      <c r="H6" s="339"/>
      <c r="I6" s="339"/>
      <c r="J6" s="147"/>
    </row>
    <row r="7" spans="1:10" ht="51" customHeight="1">
      <c r="A7" s="148"/>
      <c r="B7" s="149" t="s">
        <v>144</v>
      </c>
      <c r="C7" s="146" t="s">
        <v>145</v>
      </c>
      <c r="D7" s="146" t="s">
        <v>146</v>
      </c>
      <c r="E7" s="146" t="s">
        <v>147</v>
      </c>
      <c r="F7" s="146" t="s">
        <v>255</v>
      </c>
      <c r="G7" s="146" t="s">
        <v>170</v>
      </c>
      <c r="H7" s="146" t="s">
        <v>171</v>
      </c>
      <c r="I7" s="145" t="s">
        <v>148</v>
      </c>
      <c r="J7" s="150"/>
    </row>
    <row r="8" spans="1:10" ht="156.75" customHeight="1">
      <c r="A8" s="151" t="s">
        <v>149</v>
      </c>
      <c r="B8" s="192" t="s">
        <v>194</v>
      </c>
      <c r="C8" s="196"/>
      <c r="D8" s="196"/>
      <c r="E8" s="196"/>
      <c r="F8" s="145"/>
      <c r="G8" s="145"/>
      <c r="H8" s="145"/>
      <c r="I8" s="154"/>
      <c r="J8" s="155" t="s">
        <v>150</v>
      </c>
    </row>
    <row r="9" spans="1:10" ht="93.75" customHeight="1">
      <c r="A9" s="151"/>
      <c r="B9" s="145"/>
      <c r="C9" s="156" t="s">
        <v>151</v>
      </c>
      <c r="D9" s="157" t="s">
        <v>241</v>
      </c>
      <c r="E9" s="158">
        <v>1224</v>
      </c>
      <c r="F9" s="159">
        <v>1470</v>
      </c>
      <c r="G9" s="159">
        <v>1110</v>
      </c>
      <c r="H9" s="158">
        <v>1111</v>
      </c>
      <c r="I9" s="160">
        <f>H9/G9</f>
        <v>1.000900900900901</v>
      </c>
      <c r="J9" s="161" t="s">
        <v>174</v>
      </c>
    </row>
    <row r="10" spans="1:10" ht="69" customHeight="1">
      <c r="A10" s="151"/>
      <c r="B10" s="145"/>
      <c r="C10" s="156" t="s">
        <v>152</v>
      </c>
      <c r="D10" s="162" t="s">
        <v>116</v>
      </c>
      <c r="E10" s="163">
        <v>20</v>
      </c>
      <c r="F10" s="164">
        <v>30</v>
      </c>
      <c r="G10" s="164">
        <v>23</v>
      </c>
      <c r="H10" s="163">
        <v>23</v>
      </c>
      <c r="I10" s="160">
        <f>H10/G10</f>
        <v>1</v>
      </c>
      <c r="J10" s="161" t="s">
        <v>174</v>
      </c>
    </row>
    <row r="11" spans="1:10" ht="119.25" customHeight="1">
      <c r="A11" s="151"/>
      <c r="B11" s="146"/>
      <c r="C11" s="152" t="s">
        <v>153</v>
      </c>
      <c r="D11" s="165" t="s">
        <v>154</v>
      </c>
      <c r="E11" s="189">
        <v>30680</v>
      </c>
      <c r="F11" s="166">
        <v>25770</v>
      </c>
      <c r="G11" s="189">
        <v>15100</v>
      </c>
      <c r="H11" s="189">
        <v>15100</v>
      </c>
      <c r="I11" s="160">
        <f>H11/G11</f>
        <v>1</v>
      </c>
      <c r="J11" s="161" t="s">
        <v>174</v>
      </c>
    </row>
    <row r="12" spans="1:10" ht="119.25" customHeight="1">
      <c r="A12" s="167"/>
      <c r="B12" s="193"/>
      <c r="C12" s="152" t="s">
        <v>195</v>
      </c>
      <c r="D12" s="165" t="s">
        <v>187</v>
      </c>
      <c r="E12" s="194"/>
      <c r="F12" s="195">
        <v>44</v>
      </c>
      <c r="G12" s="194">
        <v>11</v>
      </c>
      <c r="H12" s="189">
        <v>11</v>
      </c>
      <c r="I12" s="160">
        <f>H12/G12</f>
        <v>1</v>
      </c>
      <c r="J12" s="161" t="s">
        <v>174</v>
      </c>
    </row>
    <row r="13" spans="1:10" ht="105.75" customHeight="1">
      <c r="A13" s="167" t="s">
        <v>155</v>
      </c>
      <c r="B13" s="197" t="s">
        <v>156</v>
      </c>
      <c r="C13" s="168"/>
      <c r="D13" s="169"/>
      <c r="E13" s="170"/>
      <c r="F13" s="171"/>
      <c r="G13" s="171"/>
      <c r="H13" s="172"/>
      <c r="I13" s="173"/>
      <c r="J13" s="155"/>
    </row>
    <row r="14" spans="1:10" ht="75" customHeight="1">
      <c r="A14" s="174"/>
      <c r="B14" s="146"/>
      <c r="C14" s="152" t="s">
        <v>196</v>
      </c>
      <c r="D14" s="162" t="s">
        <v>197</v>
      </c>
      <c r="E14" s="162">
        <v>7</v>
      </c>
      <c r="F14" s="162">
        <v>150</v>
      </c>
      <c r="G14" s="162">
        <v>50</v>
      </c>
      <c r="H14" s="166">
        <v>16</v>
      </c>
      <c r="I14" s="160">
        <f>H14/G14</f>
        <v>0.32</v>
      </c>
      <c r="J14" s="198" t="s">
        <v>226</v>
      </c>
    </row>
    <row r="15" spans="1:10" ht="123" customHeight="1">
      <c r="A15" s="175" t="s">
        <v>157</v>
      </c>
      <c r="B15" s="152" t="s">
        <v>158</v>
      </c>
      <c r="C15" s="145"/>
      <c r="D15" s="124"/>
      <c r="E15" s="153"/>
      <c r="F15" s="172"/>
      <c r="G15" s="172"/>
      <c r="H15" s="172"/>
      <c r="I15" s="154"/>
      <c r="J15" s="176"/>
    </row>
    <row r="16" spans="1:10" ht="72.75" customHeight="1">
      <c r="A16" s="175"/>
      <c r="B16" s="177"/>
      <c r="C16" s="152" t="s">
        <v>159</v>
      </c>
      <c r="D16" s="152" t="s">
        <v>160</v>
      </c>
      <c r="E16" s="157">
        <v>8</v>
      </c>
      <c r="F16" s="157">
        <v>10</v>
      </c>
      <c r="G16" s="157">
        <v>8</v>
      </c>
      <c r="H16" s="157">
        <v>4</v>
      </c>
      <c r="I16" s="160">
        <f>H16/G16</f>
        <v>0.5</v>
      </c>
      <c r="J16" s="178" t="s">
        <v>229</v>
      </c>
    </row>
    <row r="17" spans="1:10" ht="113.25" customHeight="1">
      <c r="A17" s="175" t="s">
        <v>161</v>
      </c>
      <c r="B17" s="152" t="s">
        <v>162</v>
      </c>
      <c r="C17" s="124"/>
      <c r="D17" s="124"/>
      <c r="E17" s="153"/>
      <c r="F17" s="172"/>
      <c r="G17" s="172"/>
      <c r="H17" s="172"/>
      <c r="I17" s="154"/>
      <c r="J17" s="179"/>
    </row>
    <row r="18" spans="1:10" ht="72.75" customHeight="1" thickBot="1">
      <c r="A18" s="180"/>
      <c r="B18" s="181"/>
      <c r="C18" s="182" t="s">
        <v>163</v>
      </c>
      <c r="D18" s="182" t="s">
        <v>127</v>
      </c>
      <c r="E18" s="183">
        <v>16039</v>
      </c>
      <c r="F18" s="183">
        <v>40000</v>
      </c>
      <c r="G18" s="183">
        <v>8000</v>
      </c>
      <c r="H18" s="183">
        <v>7772</v>
      </c>
      <c r="I18" s="184">
        <f>H18/G18</f>
        <v>0.9715</v>
      </c>
      <c r="J18" s="185" t="s">
        <v>175</v>
      </c>
    </row>
    <row r="19" spans="1:10" ht="103.5" customHeight="1">
      <c r="A19" s="9"/>
      <c r="B19" s="9"/>
      <c r="E19" s="9"/>
      <c r="F19" s="9"/>
      <c r="G19" s="9"/>
      <c r="H19" s="9"/>
      <c r="I19" s="9"/>
      <c r="J19" s="132"/>
    </row>
    <row r="20" spans="1:10" ht="15">
      <c r="A20" s="186" t="s">
        <v>164</v>
      </c>
      <c r="B20" s="132"/>
      <c r="C20" s="187"/>
      <c r="D20" s="132"/>
      <c r="E20" s="20"/>
      <c r="F20" s="20"/>
      <c r="G20" s="20"/>
      <c r="H20" s="20"/>
      <c r="I20" s="20"/>
      <c r="J20" s="132"/>
    </row>
    <row r="21" spans="1:10" ht="15">
      <c r="A21" s="186" t="s">
        <v>165</v>
      </c>
      <c r="B21" s="132"/>
      <c r="C21" s="187"/>
      <c r="D21" s="132"/>
      <c r="E21" s="20"/>
      <c r="F21" s="20"/>
      <c r="G21" s="20"/>
      <c r="H21" s="20"/>
      <c r="I21" s="20"/>
      <c r="J21" s="132"/>
    </row>
    <row r="22" spans="1:10" ht="15">
      <c r="A22" s="186" t="s">
        <v>166</v>
      </c>
      <c r="B22" s="132"/>
      <c r="C22" s="187"/>
      <c r="D22" s="132"/>
      <c r="E22" s="20"/>
      <c r="F22" s="20"/>
      <c r="G22" s="20"/>
      <c r="H22" s="20"/>
      <c r="I22" s="20"/>
      <c r="J22" s="132"/>
    </row>
    <row r="23" spans="1:10" ht="12.75">
      <c r="A23" s="186" t="s">
        <v>167</v>
      </c>
      <c r="B23" s="132"/>
      <c r="C23" s="187"/>
      <c r="D23" s="132"/>
      <c r="E23" s="20"/>
      <c r="F23" s="20"/>
      <c r="G23" s="20"/>
      <c r="H23" s="20"/>
      <c r="I23" s="20"/>
      <c r="J23" s="132"/>
    </row>
    <row r="24" spans="1:10" ht="12.75">
      <c r="A24" s="186"/>
      <c r="B24" s="132"/>
      <c r="C24" s="187"/>
      <c r="D24" s="132"/>
      <c r="E24" s="20"/>
      <c r="F24" s="20"/>
      <c r="G24" s="20"/>
      <c r="H24" s="20"/>
      <c r="I24" s="20"/>
      <c r="J24" s="132"/>
    </row>
    <row r="25" spans="1:10" ht="12.75">
      <c r="A25" s="186"/>
      <c r="B25" s="132"/>
      <c r="C25" s="187"/>
      <c r="D25" s="132"/>
      <c r="E25" s="20"/>
      <c r="F25" s="20"/>
      <c r="G25" s="20"/>
      <c r="H25" s="20"/>
      <c r="I25" s="20"/>
      <c r="J25" s="132"/>
    </row>
    <row r="31" spans="2:10" ht="19.5" customHeight="1">
      <c r="B31" s="319" t="s">
        <v>81</v>
      </c>
      <c r="C31" s="320"/>
      <c r="D31" s="72" t="s">
        <v>82</v>
      </c>
      <c r="E31" s="287"/>
      <c r="F31" s="288"/>
      <c r="G31" s="306" t="s">
        <v>83</v>
      </c>
      <c r="H31" s="72" t="s">
        <v>82</v>
      </c>
      <c r="I31" s="287"/>
      <c r="J31" s="288"/>
    </row>
    <row r="32" spans="2:10" ht="19.5" customHeight="1">
      <c r="B32" s="321"/>
      <c r="C32" s="322"/>
      <c r="D32" s="72" t="s">
        <v>84</v>
      </c>
      <c r="E32" s="309"/>
      <c r="F32" s="310"/>
      <c r="G32" s="307"/>
      <c r="H32" s="72" t="s">
        <v>84</v>
      </c>
      <c r="I32" s="309"/>
      <c r="J32" s="310"/>
    </row>
    <row r="33" spans="2:10" ht="19.5" customHeight="1">
      <c r="B33" s="323"/>
      <c r="C33" s="324"/>
      <c r="D33" s="72" t="s">
        <v>85</v>
      </c>
      <c r="E33" s="309"/>
      <c r="F33" s="310"/>
      <c r="G33" s="308"/>
      <c r="H33" s="72" t="s">
        <v>85</v>
      </c>
      <c r="I33" s="309"/>
      <c r="J33" s="310"/>
    </row>
  </sheetData>
  <sheetProtection/>
  <mergeCells count="10">
    <mergeCell ref="B31:C33"/>
    <mergeCell ref="E31:F31"/>
    <mergeCell ref="D4:I4"/>
    <mergeCell ref="D6:I6"/>
    <mergeCell ref="G31:G33"/>
    <mergeCell ref="E32:F32"/>
    <mergeCell ref="I32:J32"/>
    <mergeCell ref="E33:F33"/>
    <mergeCell ref="I33:J33"/>
    <mergeCell ref="I31:J31"/>
  </mergeCells>
  <printOptions horizontalCentered="1" verticalCentered="1"/>
  <pageMargins left="0.25" right="0.25" top="0.75" bottom="0.75" header="0.3" footer="0.3"/>
  <pageSetup fitToHeight="0"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dimension ref="B2:L33"/>
  <sheetViews>
    <sheetView tabSelected="1" zoomScale="90" zoomScaleNormal="90" zoomScalePageLayoutView="0" workbookViewId="0" topLeftCell="A10">
      <selection activeCell="I31" sqref="I31:J31"/>
    </sheetView>
  </sheetViews>
  <sheetFormatPr defaultColWidth="9.140625" defaultRowHeight="12.75"/>
  <cols>
    <col min="1" max="1" width="9.140625" style="33" customWidth="1"/>
    <col min="2" max="2" width="13.00390625" style="33" customWidth="1"/>
    <col min="3" max="3" width="40.00390625" style="33" customWidth="1"/>
    <col min="4" max="4" width="18.8515625" style="33" customWidth="1"/>
    <col min="5" max="5" width="13.140625" style="33" customWidth="1"/>
    <col min="6" max="6" width="14.140625" style="33" customWidth="1"/>
    <col min="7" max="7" width="11.28125" style="33" customWidth="1"/>
    <col min="8" max="8" width="13.8515625" style="33" customWidth="1"/>
    <col min="9" max="9" width="13.00390625" style="33" customWidth="1"/>
    <col min="10" max="10" width="10.7109375" style="33" customWidth="1"/>
    <col min="11" max="11" width="14.421875" style="33" customWidth="1"/>
    <col min="12" max="12" width="59.28125" style="33" customWidth="1"/>
    <col min="13" max="13" width="14.421875" style="33" customWidth="1"/>
    <col min="14" max="16384" width="9.140625" style="33" customWidth="1"/>
  </cols>
  <sheetData>
    <row r="2" spans="2:10" s="42" customFormat="1" ht="15.75">
      <c r="B2" s="41" t="s">
        <v>60</v>
      </c>
      <c r="D2" s="43"/>
      <c r="H2" s="44"/>
      <c r="I2" s="44"/>
      <c r="J2" s="44"/>
    </row>
    <row r="3" spans="2:10" s="36" customFormat="1" ht="12.75">
      <c r="B3" s="35"/>
      <c r="H3" s="37"/>
      <c r="I3" s="37"/>
      <c r="J3" s="37"/>
    </row>
    <row r="4" spans="2:10" s="39" customFormat="1" ht="12.75">
      <c r="B4" s="38" t="s">
        <v>56</v>
      </c>
      <c r="D4" s="38"/>
      <c r="H4" s="40"/>
      <c r="I4" s="40"/>
      <c r="J4" s="40"/>
    </row>
    <row r="5" spans="4:10" ht="13.5" thickBot="1">
      <c r="D5" s="32"/>
      <c r="F5" s="32"/>
      <c r="G5" s="32"/>
      <c r="H5" s="34"/>
      <c r="I5" s="34"/>
      <c r="J5" s="34"/>
    </row>
    <row r="6" spans="2:12" ht="36" customHeight="1">
      <c r="B6" s="349" t="s">
        <v>35</v>
      </c>
      <c r="C6" s="352" t="s">
        <v>43</v>
      </c>
      <c r="D6" s="116" t="s">
        <v>44</v>
      </c>
      <c r="E6" s="113" t="s">
        <v>45</v>
      </c>
      <c r="F6" s="45" t="s">
        <v>55</v>
      </c>
      <c r="G6" s="45" t="s">
        <v>182</v>
      </c>
      <c r="H6" s="360" t="s">
        <v>198</v>
      </c>
      <c r="I6" s="360" t="s">
        <v>46</v>
      </c>
      <c r="J6" s="360" t="s">
        <v>80</v>
      </c>
      <c r="K6" s="360" t="s">
        <v>47</v>
      </c>
      <c r="L6" s="355" t="s">
        <v>31</v>
      </c>
    </row>
    <row r="7" spans="2:12" ht="21" customHeight="1">
      <c r="B7" s="350"/>
      <c r="C7" s="353"/>
      <c r="D7" s="117" t="s">
        <v>32</v>
      </c>
      <c r="E7" s="114" t="s">
        <v>48</v>
      </c>
      <c r="F7" s="31" t="s">
        <v>48</v>
      </c>
      <c r="G7" s="358" t="s">
        <v>34</v>
      </c>
      <c r="H7" s="358"/>
      <c r="I7" s="358"/>
      <c r="J7" s="358"/>
      <c r="K7" s="358"/>
      <c r="L7" s="356"/>
    </row>
    <row r="8" spans="2:12" ht="16.5" customHeight="1" thickBot="1">
      <c r="B8" s="351"/>
      <c r="C8" s="354"/>
      <c r="D8" s="118" t="s">
        <v>33</v>
      </c>
      <c r="E8" s="115" t="s">
        <v>33</v>
      </c>
      <c r="F8" s="46" t="s">
        <v>33</v>
      </c>
      <c r="G8" s="359"/>
      <c r="H8" s="359"/>
      <c r="I8" s="359"/>
      <c r="J8" s="359"/>
      <c r="K8" s="359"/>
      <c r="L8" s="357"/>
    </row>
    <row r="9" spans="2:12" ht="74.25" customHeight="1">
      <c r="B9" s="255" t="s">
        <v>73</v>
      </c>
      <c r="C9" s="256" t="s">
        <v>199</v>
      </c>
      <c r="D9" s="257"/>
      <c r="E9" s="258" t="s">
        <v>212</v>
      </c>
      <c r="F9" s="258" t="s">
        <v>213</v>
      </c>
      <c r="G9" s="257"/>
      <c r="H9" s="257">
        <v>8238</v>
      </c>
      <c r="I9" s="257"/>
      <c r="J9" s="259"/>
      <c r="K9" s="259"/>
      <c r="L9" s="260" t="s">
        <v>214</v>
      </c>
    </row>
    <row r="10" spans="2:12" ht="62.25" customHeight="1">
      <c r="B10" s="261" t="s">
        <v>71</v>
      </c>
      <c r="C10" s="262" t="s">
        <v>200</v>
      </c>
      <c r="D10" s="263"/>
      <c r="E10" s="264" t="s">
        <v>212</v>
      </c>
      <c r="F10" s="264" t="s">
        <v>213</v>
      </c>
      <c r="G10" s="263"/>
      <c r="H10" s="263">
        <v>5850</v>
      </c>
      <c r="I10" s="263"/>
      <c r="J10" s="265"/>
      <c r="K10" s="265"/>
      <c r="L10" s="266" t="s">
        <v>240</v>
      </c>
    </row>
    <row r="11" spans="2:12" ht="62.25" customHeight="1">
      <c r="B11" s="261" t="s">
        <v>172</v>
      </c>
      <c r="C11" s="262" t="s">
        <v>201</v>
      </c>
      <c r="D11" s="265"/>
      <c r="E11" s="264" t="s">
        <v>176</v>
      </c>
      <c r="F11" s="264" t="s">
        <v>177</v>
      </c>
      <c r="G11" s="263"/>
      <c r="H11" s="265">
        <v>7000</v>
      </c>
      <c r="I11" s="265">
        <v>735</v>
      </c>
      <c r="J11" s="265">
        <v>735</v>
      </c>
      <c r="K11" s="265">
        <f>735+861</f>
        <v>1596</v>
      </c>
      <c r="L11" s="219" t="s">
        <v>219</v>
      </c>
    </row>
    <row r="12" spans="2:12" ht="52.5" customHeight="1">
      <c r="B12" s="261" t="s">
        <v>202</v>
      </c>
      <c r="C12" s="262" t="s">
        <v>203</v>
      </c>
      <c r="D12" s="265"/>
      <c r="E12" s="264" t="s">
        <v>212</v>
      </c>
      <c r="F12" s="264" t="s">
        <v>233</v>
      </c>
      <c r="G12" s="264"/>
      <c r="H12" s="265">
        <v>46900</v>
      </c>
      <c r="I12" s="265"/>
      <c r="J12" s="265"/>
      <c r="K12" s="265"/>
      <c r="L12" s="267" t="s">
        <v>227</v>
      </c>
    </row>
    <row r="13" spans="2:12" ht="55.5" customHeight="1">
      <c r="B13" s="261" t="s">
        <v>96</v>
      </c>
      <c r="C13" s="262" t="s">
        <v>204</v>
      </c>
      <c r="D13" s="265"/>
      <c r="E13" s="264" t="s">
        <v>212</v>
      </c>
      <c r="F13" s="264" t="s">
        <v>213</v>
      </c>
      <c r="G13" s="265"/>
      <c r="H13" s="265">
        <v>4100</v>
      </c>
      <c r="I13" s="265"/>
      <c r="J13" s="265"/>
      <c r="K13" s="265"/>
      <c r="L13" s="266" t="s">
        <v>230</v>
      </c>
    </row>
    <row r="14" spans="2:12" ht="89.25" customHeight="1">
      <c r="B14" s="261" t="s">
        <v>72</v>
      </c>
      <c r="C14" s="262" t="s">
        <v>205</v>
      </c>
      <c r="D14" s="265"/>
      <c r="E14" s="264"/>
      <c r="F14" s="264"/>
      <c r="G14" s="265"/>
      <c r="H14" s="265">
        <v>5000</v>
      </c>
      <c r="I14" s="263"/>
      <c r="J14" s="263"/>
      <c r="K14" s="263"/>
      <c r="L14" s="266" t="s">
        <v>215</v>
      </c>
    </row>
    <row r="15" spans="2:12" ht="96.75" customHeight="1">
      <c r="B15" s="268" t="s">
        <v>206</v>
      </c>
      <c r="C15" s="269" t="s">
        <v>236</v>
      </c>
      <c r="D15" s="265"/>
      <c r="E15" s="264" t="s">
        <v>212</v>
      </c>
      <c r="F15" s="264" t="s">
        <v>213</v>
      </c>
      <c r="G15" s="263"/>
      <c r="H15" s="263">
        <v>712</v>
      </c>
      <c r="I15" s="263"/>
      <c r="J15" s="263"/>
      <c r="K15" s="263"/>
      <c r="L15" s="266" t="s">
        <v>231</v>
      </c>
    </row>
    <row r="16" spans="2:12" ht="47.25" customHeight="1">
      <c r="B16" s="270" t="s">
        <v>207</v>
      </c>
      <c r="C16" s="269" t="s">
        <v>208</v>
      </c>
      <c r="D16" s="263">
        <v>15000</v>
      </c>
      <c r="E16" s="264" t="s">
        <v>212</v>
      </c>
      <c r="F16" s="264" t="s">
        <v>213</v>
      </c>
      <c r="G16" s="263"/>
      <c r="H16" s="263">
        <v>15000</v>
      </c>
      <c r="I16" s="263"/>
      <c r="J16" s="263"/>
      <c r="K16" s="263"/>
      <c r="L16" s="266" t="s">
        <v>228</v>
      </c>
    </row>
    <row r="17" spans="2:12" ht="57" customHeight="1">
      <c r="B17" s="261" t="s">
        <v>75</v>
      </c>
      <c r="C17" s="269" t="s">
        <v>234</v>
      </c>
      <c r="D17" s="263"/>
      <c r="E17" s="264" t="s">
        <v>212</v>
      </c>
      <c r="F17" s="264" t="s">
        <v>213</v>
      </c>
      <c r="G17" s="263"/>
      <c r="H17" s="263">
        <v>100</v>
      </c>
      <c r="I17" s="263"/>
      <c r="J17" s="263"/>
      <c r="K17" s="263"/>
      <c r="L17" s="266" t="s">
        <v>232</v>
      </c>
    </row>
    <row r="18" spans="2:12" ht="57" customHeight="1">
      <c r="B18" s="261" t="s">
        <v>97</v>
      </c>
      <c r="C18" s="269" t="s">
        <v>235</v>
      </c>
      <c r="D18" s="263"/>
      <c r="E18" s="264" t="s">
        <v>212</v>
      </c>
      <c r="F18" s="264" t="s">
        <v>213</v>
      </c>
      <c r="G18" s="263"/>
      <c r="H18" s="263">
        <v>200</v>
      </c>
      <c r="I18" s="263"/>
      <c r="J18" s="263"/>
      <c r="K18" s="263"/>
      <c r="L18" s="266" t="s">
        <v>232</v>
      </c>
    </row>
    <row r="19" spans="2:12" ht="73.5" customHeight="1">
      <c r="B19" s="271" t="s">
        <v>78</v>
      </c>
      <c r="C19" s="269" t="s">
        <v>209</v>
      </c>
      <c r="D19" s="263"/>
      <c r="E19" s="264" t="s">
        <v>212</v>
      </c>
      <c r="F19" s="264" t="s">
        <v>213</v>
      </c>
      <c r="G19" s="263"/>
      <c r="H19" s="263">
        <v>1500</v>
      </c>
      <c r="I19" s="263"/>
      <c r="J19" s="263"/>
      <c r="K19" s="263"/>
      <c r="L19" s="266" t="s">
        <v>237</v>
      </c>
    </row>
    <row r="20" spans="2:12" ht="73.5" customHeight="1">
      <c r="B20" s="272" t="s">
        <v>71</v>
      </c>
      <c r="C20" s="273" t="s">
        <v>210</v>
      </c>
      <c r="D20" s="274"/>
      <c r="E20" s="264" t="s">
        <v>212</v>
      </c>
      <c r="F20" s="264" t="s">
        <v>213</v>
      </c>
      <c r="G20" s="274"/>
      <c r="H20" s="274">
        <v>610</v>
      </c>
      <c r="I20" s="274"/>
      <c r="J20" s="274"/>
      <c r="K20" s="274"/>
      <c r="L20" s="266" t="s">
        <v>216</v>
      </c>
    </row>
    <row r="21" spans="2:12" ht="57" customHeight="1" thickBot="1">
      <c r="B21" s="275" t="s">
        <v>73</v>
      </c>
      <c r="C21" s="276" t="s">
        <v>211</v>
      </c>
      <c r="D21" s="277"/>
      <c r="E21" s="278" t="s">
        <v>212</v>
      </c>
      <c r="F21" s="278" t="s">
        <v>213</v>
      </c>
      <c r="G21" s="277"/>
      <c r="H21" s="277">
        <v>390</v>
      </c>
      <c r="I21" s="277"/>
      <c r="J21" s="277"/>
      <c r="K21" s="277"/>
      <c r="L21" s="279" t="s">
        <v>216</v>
      </c>
    </row>
    <row r="22" spans="2:12" ht="12.75">
      <c r="B22" s="34"/>
      <c r="C22" s="280"/>
      <c r="D22" s="281"/>
      <c r="E22" s="34"/>
      <c r="F22" s="34"/>
      <c r="G22" s="281"/>
      <c r="H22" s="281"/>
      <c r="I22" s="281"/>
      <c r="J22" s="281"/>
      <c r="K22" s="281"/>
      <c r="L22" s="34"/>
    </row>
    <row r="23" spans="2:12" ht="12.75">
      <c r="B23" s="34"/>
      <c r="C23" s="280"/>
      <c r="D23" s="281"/>
      <c r="E23" s="34"/>
      <c r="F23" s="34"/>
      <c r="G23" s="281"/>
      <c r="H23" s="281"/>
      <c r="I23" s="281"/>
      <c r="J23" s="281"/>
      <c r="K23" s="281"/>
      <c r="L23" s="34"/>
    </row>
    <row r="24" spans="8:10" ht="12.75" customHeight="1">
      <c r="H24" s="34"/>
      <c r="I24" s="34"/>
      <c r="J24" s="34"/>
    </row>
    <row r="31" spans="2:10" ht="12.75">
      <c r="B31" s="340" t="s">
        <v>81</v>
      </c>
      <c r="C31" s="341"/>
      <c r="D31" s="52" t="s">
        <v>82</v>
      </c>
      <c r="E31" s="331"/>
      <c r="F31" s="332"/>
      <c r="G31" s="346" t="s">
        <v>83</v>
      </c>
      <c r="H31" s="52" t="s">
        <v>82</v>
      </c>
      <c r="I31" s="331"/>
      <c r="J31" s="332"/>
    </row>
    <row r="32" spans="2:10" ht="18" customHeight="1">
      <c r="B32" s="342"/>
      <c r="C32" s="343"/>
      <c r="D32" s="52" t="s">
        <v>84</v>
      </c>
      <c r="E32" s="331"/>
      <c r="F32" s="332"/>
      <c r="G32" s="347"/>
      <c r="H32" s="52" t="s">
        <v>84</v>
      </c>
      <c r="I32" s="331"/>
      <c r="J32" s="332"/>
    </row>
    <row r="33" spans="2:10" ht="23.25" customHeight="1">
      <c r="B33" s="344"/>
      <c r="C33" s="345"/>
      <c r="D33" s="52" t="s">
        <v>85</v>
      </c>
      <c r="E33" s="331"/>
      <c r="F33" s="332"/>
      <c r="G33" s="348"/>
      <c r="H33" s="52" t="s">
        <v>85</v>
      </c>
      <c r="I33" s="331"/>
      <c r="J33" s="332"/>
    </row>
  </sheetData>
  <sheetProtection/>
  <mergeCells count="16">
    <mergeCell ref="B6:B8"/>
    <mergeCell ref="C6:C8"/>
    <mergeCell ref="L6:L8"/>
    <mergeCell ref="G7:G8"/>
    <mergeCell ref="H6:H8"/>
    <mergeCell ref="I6:I8"/>
    <mergeCell ref="J6:J8"/>
    <mergeCell ref="K6:K8"/>
    <mergeCell ref="B31:C33"/>
    <mergeCell ref="E31:F31"/>
    <mergeCell ref="G31:G33"/>
    <mergeCell ref="I31:J31"/>
    <mergeCell ref="E32:F32"/>
    <mergeCell ref="I32:J32"/>
    <mergeCell ref="E33:F33"/>
    <mergeCell ref="I33:J33"/>
  </mergeCells>
  <printOptions horizontalCentered="1" verticalCentered="1"/>
  <pageMargins left="0" right="0" top="0" bottom="0"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Anisa Leka</cp:lastModifiedBy>
  <cp:lastPrinted>2023-02-23T10:23:06Z</cp:lastPrinted>
  <dcterms:created xsi:type="dcterms:W3CDTF">2006-01-12T07:01:41Z</dcterms:created>
  <dcterms:modified xsi:type="dcterms:W3CDTF">2023-03-21T08:48:42Z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