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tabRatio="598" activeTab="0"/>
  </bookViews>
  <sheets>
    <sheet name="Formati 6" sheetId="1" r:id="rId1"/>
    <sheet name="Formati 8" sheetId="2" r:id="rId2"/>
    <sheet name="Formati 9" sheetId="3" r:id="rId3"/>
    <sheet name="Formati 10" sheetId="4" r:id="rId4"/>
    <sheet name="Formati 11" sheetId="5" r:id="rId5"/>
  </sheets>
  <definedNames>
    <definedName name="_xlnm.Print_Titles" localSheetId="3">'Formati 10'!$2:$2</definedName>
  </definedNames>
  <calcPr fullCalcOnLoad="1"/>
</workbook>
</file>

<file path=xl/comments2.xml><?xml version="1.0" encoding="utf-8"?>
<comments xmlns="http://schemas.openxmlformats.org/spreadsheetml/2006/main">
  <authors>
    <author>financa</author>
    <author>Iris</author>
  </authors>
  <commentList>
    <comment ref="D11" authorId="0">
      <text>
        <r>
          <rPr>
            <b/>
            <sz val="8"/>
            <rFont val="Tahoma"/>
            <family val="2"/>
          </rPr>
          <t>financa:</t>
        </r>
        <r>
          <rPr>
            <sz val="8"/>
            <rFont val="Tahoma"/>
            <family val="2"/>
          </rPr>
          <t xml:space="preserve">
5000 te denuar *365dite = 1.825.000</t>
        </r>
      </text>
    </comment>
    <comment ref="F11" authorId="1">
      <text>
        <r>
          <rPr>
            <b/>
            <sz val="8"/>
            <rFont val="Tahoma"/>
            <family val="2"/>
          </rPr>
          <t>Iris:</t>
        </r>
        <r>
          <rPr>
            <sz val="8"/>
            <rFont val="Tahoma"/>
            <family val="2"/>
          </rPr>
          <t xml:space="preserve">
Numer te denuarish * nr.ditesh
</t>
        </r>
      </text>
    </comment>
  </commentList>
</comments>
</file>

<file path=xl/comments3.xml><?xml version="1.0" encoding="utf-8"?>
<comments xmlns="http://schemas.openxmlformats.org/spreadsheetml/2006/main">
  <authors>
    <author>financa</author>
    <author>Iris</author>
    <author>avidana</author>
    <author>Irisi</author>
  </authors>
  <commentList>
    <comment ref="B10" authorId="0">
      <text>
        <r>
          <rPr>
            <b/>
            <sz val="8"/>
            <rFont val="Tahoma"/>
            <family val="2"/>
          </rPr>
          <t>financa:</t>
        </r>
        <r>
          <rPr>
            <sz val="8"/>
            <rFont val="Tahoma"/>
            <family val="2"/>
          </rPr>
          <t xml:space="preserve">
plani per medik</t>
        </r>
      </text>
    </comment>
    <comment ref="B11" authorId="0">
      <text>
        <r>
          <rPr>
            <b/>
            <sz val="8"/>
            <rFont val="Tahoma"/>
            <family val="2"/>
          </rPr>
          <t>financa:</t>
        </r>
        <r>
          <rPr>
            <sz val="8"/>
            <rFont val="Tahoma"/>
            <family val="2"/>
          </rPr>
          <t xml:space="preserve">
plani per sherb ushqimi</t>
        </r>
      </text>
    </comment>
    <comment ref="F8" authorId="1">
      <text>
        <r>
          <rPr>
            <b/>
            <sz val="8"/>
            <rFont val="Tahoma"/>
            <family val="2"/>
          </rPr>
          <t>Iris:</t>
        </r>
        <r>
          <rPr>
            <sz val="8"/>
            <rFont val="Tahoma"/>
            <family val="2"/>
          </rPr>
          <t xml:space="preserve">
llog 600 + 601
</t>
        </r>
      </text>
    </comment>
    <comment ref="F10" authorId="1">
      <text>
        <r>
          <rPr>
            <b/>
            <sz val="8"/>
            <rFont val="Tahoma"/>
            <family val="2"/>
          </rPr>
          <t>Iris:</t>
        </r>
        <r>
          <rPr>
            <sz val="8"/>
            <rFont val="Tahoma"/>
            <family val="2"/>
          </rPr>
          <t xml:space="preserve">
llog 602
</t>
        </r>
      </text>
    </comment>
    <comment ref="B12" authorId="2">
      <text>
        <r>
          <rPr>
            <b/>
            <sz val="9"/>
            <rFont val="Tahoma"/>
            <family val="2"/>
          </rPr>
          <t>avidana:</t>
        </r>
        <r>
          <rPr>
            <sz val="9"/>
            <rFont val="Tahoma"/>
            <family val="2"/>
          </rPr>
          <t xml:space="preserve">
stafi pagat 600+601</t>
        </r>
      </text>
    </comment>
    <comment ref="B13" authorId="2">
      <text>
        <r>
          <rPr>
            <b/>
            <sz val="9"/>
            <rFont val="Tahoma"/>
            <family val="2"/>
          </rPr>
          <t>avidana:</t>
        </r>
        <r>
          <rPr>
            <sz val="9"/>
            <rFont val="Tahoma"/>
            <family val="2"/>
          </rPr>
          <t xml:space="preserve">
stafi i edukimit dhe shendetesia</t>
        </r>
      </text>
    </comment>
    <comment ref="C4" authorId="3">
      <text>
        <r>
          <rPr>
            <b/>
            <sz val="8"/>
            <rFont val="Tahoma"/>
            <family val="0"/>
          </rPr>
          <t>Irisi:</t>
        </r>
        <r>
          <rPr>
            <sz val="8"/>
            <rFont val="Tahoma"/>
            <family val="0"/>
          </rPr>
          <t xml:space="preserve">
Buxheti fillestar</t>
        </r>
      </text>
    </comment>
  </commentList>
</comments>
</file>

<file path=xl/sharedStrings.xml><?xml version="1.0" encoding="utf-8"?>
<sst xmlns="http://schemas.openxmlformats.org/spreadsheetml/2006/main" count="234" uniqueCount="168">
  <si>
    <t>Grupi 14</t>
  </si>
  <si>
    <t>Programi</t>
  </si>
  <si>
    <t>Sistemi i Burgjeve</t>
  </si>
  <si>
    <t>Kodi</t>
  </si>
  <si>
    <t>Titulli</t>
  </si>
  <si>
    <t>Artikulli</t>
  </si>
  <si>
    <t>Diferenca (5=2-3)</t>
  </si>
  <si>
    <t>N/Totali</t>
  </si>
  <si>
    <t>Paga</t>
  </si>
  <si>
    <t>Subvencione</t>
  </si>
  <si>
    <t>Shpenzime korente</t>
  </si>
  <si>
    <t>Shpenzime kapitale</t>
  </si>
  <si>
    <t>Transferta kapitale</t>
  </si>
  <si>
    <t>TOTALI I SHPENZIMEVE</t>
  </si>
  <si>
    <t>Totali</t>
  </si>
  <si>
    <t>Shpenzime korente + shpenzime kapitale</t>
  </si>
  <si>
    <t>TOTALI</t>
  </si>
  <si>
    <t>Shpenzime korente + kapitale + j/buxhetore</t>
  </si>
  <si>
    <t>03440</t>
  </si>
  <si>
    <t>GAZMENT DIBRA</t>
  </si>
  <si>
    <t>Produkti</t>
  </si>
  <si>
    <t>Aspak</t>
  </si>
  <si>
    <t>Komente</t>
  </si>
  <si>
    <t>SHPENZIMET E REZULTATIT</t>
  </si>
  <si>
    <t>Rezultati</t>
  </si>
  <si>
    <t>Realizuar</t>
  </si>
  <si>
    <t>Nr.</t>
  </si>
  <si>
    <t>Studim projektime</t>
  </si>
  <si>
    <t>ne 000 lek</t>
  </si>
  <si>
    <t xml:space="preserve">Kodi </t>
  </si>
  <si>
    <t>DREJTOR I PERGJITHSHEM I BURGJEVE</t>
  </si>
  <si>
    <t xml:space="preserve">Komente </t>
  </si>
  <si>
    <t>Realizimi %</t>
  </si>
  <si>
    <t>M140027</t>
  </si>
  <si>
    <t>A</t>
  </si>
  <si>
    <t>B</t>
  </si>
  <si>
    <t>C</t>
  </si>
  <si>
    <t>I</t>
  </si>
  <si>
    <t>J</t>
  </si>
  <si>
    <t>L</t>
  </si>
  <si>
    <t>x</t>
  </si>
  <si>
    <t>14</t>
  </si>
  <si>
    <t xml:space="preserve">Grupi </t>
  </si>
  <si>
    <t>D</t>
  </si>
  <si>
    <t>P (02574)</t>
  </si>
  <si>
    <t xml:space="preserve">Investime - artikulli 231 </t>
  </si>
  <si>
    <t>situacion</t>
  </si>
  <si>
    <t>Buxheti</t>
  </si>
  <si>
    <t>fakti</t>
  </si>
  <si>
    <t>plani</t>
  </si>
  <si>
    <t>600+601</t>
  </si>
  <si>
    <t>M140182</t>
  </si>
  <si>
    <t>Formati Nr. 11</t>
  </si>
  <si>
    <t>Projektet me financim te huaj</t>
  </si>
  <si>
    <t>ne 000/leke</t>
  </si>
  <si>
    <t>Grant/</t>
  </si>
  <si>
    <t xml:space="preserve">Emri </t>
  </si>
  <si>
    <t>Vlera e plote</t>
  </si>
  <si>
    <t xml:space="preserve">Disbursimi </t>
  </si>
  <si>
    <t>Disbursimi</t>
  </si>
  <si>
    <t>Emertimi I projektit</t>
  </si>
  <si>
    <t>Kredi</t>
  </si>
  <si>
    <t>i</t>
  </si>
  <si>
    <t xml:space="preserve">e </t>
  </si>
  <si>
    <t xml:space="preserve">i parashikuar </t>
  </si>
  <si>
    <t>i realizuar</t>
  </si>
  <si>
    <t xml:space="preserve">Problematika dhe </t>
  </si>
  <si>
    <t>Masat qe propozohen te</t>
  </si>
  <si>
    <t>Donatorit</t>
  </si>
  <si>
    <t>projektit</t>
  </si>
  <si>
    <t>ne 2011</t>
  </si>
  <si>
    <t>ne vitin 2012</t>
  </si>
  <si>
    <t>shkaqet e mosrealizimit</t>
  </si>
  <si>
    <t>merren</t>
  </si>
  <si>
    <t>Ndertimi I Paraburgimit Elbasan</t>
  </si>
  <si>
    <t>Grant</t>
  </si>
  <si>
    <t>BE</t>
  </si>
  <si>
    <t>639 109</t>
  </si>
  <si>
    <t xml:space="preserve">287 165 </t>
  </si>
  <si>
    <t>ne vazhdim realizimi</t>
  </si>
  <si>
    <t>Ndertimi I Paraburgimit Berat</t>
  </si>
  <si>
    <t>418 880</t>
  </si>
  <si>
    <t>139 524</t>
  </si>
  <si>
    <t>Ndertimi I Paraburgimit dhe Burgut ne Fier</t>
  </si>
  <si>
    <t>1 749 388</t>
  </si>
  <si>
    <t xml:space="preserve">461 843 </t>
  </si>
  <si>
    <t>888 532</t>
  </si>
  <si>
    <t>98 030</t>
  </si>
  <si>
    <t>238 836</t>
  </si>
  <si>
    <t>598 941</t>
  </si>
  <si>
    <t>262 075</t>
  </si>
  <si>
    <t>MTB             Plani 2013                 (1)</t>
  </si>
  <si>
    <t>Studim projektime-artikulli 230</t>
  </si>
  <si>
    <t>PBA                                  Viti 2013</t>
  </si>
  <si>
    <t>staf 3796</t>
  </si>
  <si>
    <t>Buxh. rishik. 12-mujor           (4)</t>
  </si>
  <si>
    <t>Plan</t>
  </si>
  <si>
    <t>Fakt</t>
  </si>
  <si>
    <t>polic</t>
  </si>
  <si>
    <t>trajn</t>
  </si>
  <si>
    <t>shend+ed</t>
  </si>
  <si>
    <t xml:space="preserve">plani </t>
  </si>
  <si>
    <t>paga</t>
  </si>
  <si>
    <t>23+602+606</t>
  </si>
  <si>
    <t>te tjera</t>
  </si>
  <si>
    <t>Ministria e Drejtësisë</t>
  </si>
  <si>
    <t>Emërtimi</t>
  </si>
  <si>
    <t>Sigurime Shoqërore</t>
  </si>
  <si>
    <t>Mallra dhe shërbime të tjera</t>
  </si>
  <si>
    <t>Transferta korente të brëndshme</t>
  </si>
  <si>
    <t>Transferta korente të huaja</t>
  </si>
  <si>
    <t>Transferta për buxhetin familjar dhe individual</t>
  </si>
  <si>
    <t>Kapitale të patrupëzuara</t>
  </si>
  <si>
    <t>Kapitale të trupëzuara</t>
  </si>
  <si>
    <t>Shpenzime jashtë buxhetore</t>
  </si>
  <si>
    <t>Drejtuesi i ekipit manaxhues të programit</t>
  </si>
  <si>
    <t>ARTUR  ZOTO</t>
  </si>
  <si>
    <t>Sekretari                i Përgjithshëm</t>
  </si>
  <si>
    <t>Emërtimi i produktit</t>
  </si>
  <si>
    <t>Staf i trainuar nga qëndra e trainimit</t>
  </si>
  <si>
    <t>Njësia            matëse</t>
  </si>
  <si>
    <t>Sasia e planifikuar për 12 muaj</t>
  </si>
  <si>
    <t>Plotësisht</t>
  </si>
  <si>
    <t>Pjesërisht</t>
  </si>
  <si>
    <t>Përftimi i projekteve të reja (përmirësimi i kushteve fizike në disa I.E.V.P rikonstruksion)</t>
  </si>
  <si>
    <t>Mbajtja e të burgosurve dhe p/burgosurve në kushte sigurie nga trupa policore</t>
  </si>
  <si>
    <t>Nr. projektesh</t>
  </si>
  <si>
    <t xml:space="preserve">Nr. punonjësish me uniformë </t>
  </si>
  <si>
    <t xml:space="preserve">Nr. punonjësish trainues </t>
  </si>
  <si>
    <t>Të dënuar të trajtuar me shërbim shëndetsor</t>
  </si>
  <si>
    <t>Trajtimi me normë ushqimore i të dënuarve dhe p/burgosurve</t>
  </si>
  <si>
    <t>Realizimi i detyrave funksionale nga stafi drejtues, Logjistikë, BNJ, Gjëndje gjyqësore &amp; mbështetës</t>
  </si>
  <si>
    <t xml:space="preserve">N.r stafi </t>
  </si>
  <si>
    <t xml:space="preserve">Nr. stafi </t>
  </si>
  <si>
    <t>Realizimi i detyrave funksionale nga stafi shëndetsor dhe edukimi</t>
  </si>
  <si>
    <t>Drejtimi dhe zhvillimi normal i aktivitetit për mirfunksionimin e përgjithshëm të sistemit të burgjeve</t>
  </si>
  <si>
    <t>Nr. institucionesh në 12 muaj</t>
  </si>
  <si>
    <t>Sekretari                 i Përgjithshëm</t>
  </si>
  <si>
    <t>Realizuar plotësisht</t>
  </si>
  <si>
    <t>Emërtimi i rezultatit</t>
  </si>
  <si>
    <t>në 000 lekë</t>
  </si>
  <si>
    <t>Përftimi i projekteve të reja (rikonstruksion i disa burgjeve)</t>
  </si>
  <si>
    <t>Sekretari                 i                 Përgjithshëm</t>
  </si>
  <si>
    <t>Trajtimi me normë ushqimore i të burgosurve</t>
  </si>
  <si>
    <t>Realizimi i detyrave funksionale nga stafi drejtues, Logjistikë, BNJ, Gjendje gjyqësore &amp; mbështetës</t>
  </si>
  <si>
    <t>Realizimi detyrave funksionale nga stafi shëndetsor dhe edukimi</t>
  </si>
  <si>
    <t>Drejtimi dhe zhvillimi normal i aktivitetit për mirë funksionimin e përgjithshëm të SB</t>
  </si>
  <si>
    <t>Total</t>
  </si>
  <si>
    <r>
      <t>PROJEKTET ME FINANCIM TË BRËNDSHËM</t>
    </r>
    <r>
      <rPr>
        <sz val="12"/>
        <rFont val="Bookman Old Style"/>
        <family val="1"/>
      </rPr>
      <t xml:space="preserve"> </t>
    </r>
    <r>
      <rPr>
        <b/>
        <i/>
        <u val="double"/>
        <sz val="12"/>
        <rFont val="Bookman Old Style"/>
        <family val="1"/>
      </rPr>
      <t>(SISTEMI I BURGJEVE 2013)</t>
    </r>
  </si>
  <si>
    <t>Përshkrimi</t>
  </si>
  <si>
    <t xml:space="preserve">Përmirësimi i kushteve fizike dhe të sigurisë në disa IEVP për vitin 2013 </t>
  </si>
  <si>
    <t>ARTUR ZOTO</t>
  </si>
  <si>
    <t>Shënim:     1.     Në zërin 231 është përfshirë zëri investime dhe studim projektimet</t>
  </si>
  <si>
    <t>Plani                    12-mujor               (2)</t>
  </si>
  <si>
    <t>Realiz. Faktik 12-mujor               (3)</t>
  </si>
  <si>
    <t>Sasia e realizuar për        12 muaj</t>
  </si>
  <si>
    <t>Realizimi 12-mujor</t>
  </si>
  <si>
    <t>Nr të burgosur të trajtuar /vit</t>
  </si>
  <si>
    <t>Nr. të burgosur të sëmurë /vit</t>
  </si>
  <si>
    <t>Realizuar sipas numrit të  dënuarve të trajtuar për SB,viti 2013</t>
  </si>
  <si>
    <t xml:space="preserve">Planifikimi 12-mujor (buxhet i rishikuar) </t>
  </si>
  <si>
    <t>Fakti 12-mujor              Viti 2013</t>
  </si>
  <si>
    <t xml:space="preserve"> Shënim     2.   Të dhënat e realizimit për FH (shpenzimet jashtë buxhetore) nuk disponohen në DPB. Ato janë  pranë  Drejtorisë së Buxhetit në MD ose ne MF</t>
  </si>
  <si>
    <t xml:space="preserve">Buxhet pa fh </t>
  </si>
  <si>
    <t>Likujduar plotësisht 40% i kontratave nga viti 2011, likujduar pjesërisht 60% i kontratës viti 2013</t>
  </si>
  <si>
    <t>Likujduar pjesërisht kontratë me operatorin fitues, në vazhdim të dorëzimit të punimeve</t>
  </si>
  <si>
    <t>Masatarisht 5100  te denuar/muaj</t>
  </si>
  <si>
    <t>LLAMBRIOLA MISTO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</si>
</sst>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-* #,##0.0_L_e_k_-;\-* #,##0.0_L_e_k_-;_-* &quot;-&quot;??_L_e_k_-;_-@_-"/>
    <numFmt numFmtId="181" formatCode="_-* #,##0_L_e_k_-;\-* #,##0_L_e_k_-;_-* &quot;-&quot;??_L_e_k_-;_-@_-"/>
    <numFmt numFmtId="182" formatCode="_(* #,##0_);_(* \(#,##0\);_(* &quot;-&quot;??_);_(@_)"/>
    <numFmt numFmtId="183" formatCode="0.0%"/>
    <numFmt numFmtId="184" formatCode="_(* #,##0.000_);_(* \(#,##0.000\);_(* &quot;-&quot;??_);_(@_)"/>
    <numFmt numFmtId="185" formatCode="_-* #,##0.000_L_e_k_-;\-* #,##0.000_L_e_k_-;_-* &quot;-&quot;??_L_e_k_-;_-@_-"/>
    <numFmt numFmtId="186" formatCode="_(* #,##0.000_);_(* \(#,##0.000\);_(* &quot;-&quot;???_);_(@_)"/>
    <numFmt numFmtId="187" formatCode="_-* #,##0.0000_L_e_k_-;\-* #,##0.0000_L_e_k_-;_-* &quot;-&quot;??_L_e_k_-;_-@_-"/>
  </numFmts>
  <fonts count="80">
    <font>
      <sz val="10"/>
      <name val="Arial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  <font>
      <i/>
      <u val="single"/>
      <sz val="12"/>
      <name val="Bookman Old Style"/>
      <family val="1"/>
    </font>
    <font>
      <b/>
      <i/>
      <u val="single"/>
      <sz val="12"/>
      <name val="Bookman Old Style"/>
      <family val="1"/>
    </font>
    <font>
      <b/>
      <i/>
      <u val="double"/>
      <sz val="12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i/>
      <u val="singleAccounting"/>
      <sz val="12"/>
      <name val="Bookman Old Style"/>
      <family val="1"/>
    </font>
    <font>
      <sz val="11"/>
      <name val="Bookman Old Style"/>
      <family val="1"/>
    </font>
    <font>
      <b/>
      <sz val="10"/>
      <name val="Arial"/>
      <family val="2"/>
    </font>
    <font>
      <b/>
      <sz val="12"/>
      <color indexed="9"/>
      <name val="Bookman Old Style"/>
      <family val="1"/>
    </font>
    <font>
      <sz val="12"/>
      <color indexed="9"/>
      <name val="Bookman Old Style"/>
      <family val="1"/>
    </font>
    <font>
      <sz val="10"/>
      <color indexed="9"/>
      <name val="Bookman Old Style"/>
      <family val="1"/>
    </font>
    <font>
      <i/>
      <sz val="9"/>
      <name val="Bookman Old Style"/>
      <family val="1"/>
    </font>
    <font>
      <i/>
      <sz val="10"/>
      <name val="Bookman Old Style"/>
      <family val="1"/>
    </font>
    <font>
      <sz val="11"/>
      <color indexed="9"/>
      <name val="Bookman Old Style"/>
      <family val="1"/>
    </font>
    <font>
      <sz val="12"/>
      <color indexed="10"/>
      <name val="Bookman Old Style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2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Bookman Old Style"/>
      <family val="1"/>
    </font>
    <font>
      <sz val="12"/>
      <color indexed="17"/>
      <name val="Bookman Old Style"/>
      <family val="1"/>
    </font>
    <font>
      <i/>
      <sz val="10"/>
      <color indexed="10"/>
      <name val="Bookman Old Style"/>
      <family val="1"/>
    </font>
    <font>
      <sz val="10"/>
      <color indexed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12"/>
      <color theme="0"/>
      <name val="Bookman Old Style"/>
      <family val="1"/>
    </font>
    <font>
      <sz val="12"/>
      <color rgb="FF00B050"/>
      <name val="Bookman Old Style"/>
      <family val="1"/>
    </font>
    <font>
      <i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sz val="11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81" fontId="1" fillId="0" borderId="11" xfId="42" applyNumberFormat="1" applyFont="1" applyBorder="1" applyAlignment="1">
      <alignment horizontal="center" vertical="center" wrapText="1"/>
    </xf>
    <xf numFmtId="181" fontId="1" fillId="0" borderId="10" xfId="42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81" fontId="1" fillId="0" borderId="16" xfId="42" applyNumberFormat="1" applyFont="1" applyBorder="1" applyAlignment="1">
      <alignment horizontal="center" vertical="center" wrapText="1"/>
    </xf>
    <xf numFmtId="181" fontId="9" fillId="0" borderId="0" xfId="42" applyNumberFormat="1" applyFont="1" applyAlignment="1">
      <alignment horizontal="center" vertical="center" wrapText="1"/>
    </xf>
    <xf numFmtId="181" fontId="3" fillId="0" borderId="10" xfId="42" applyNumberFormat="1" applyFont="1" applyBorder="1" applyAlignment="1">
      <alignment horizontal="center" vertical="center" wrapText="1"/>
    </xf>
    <xf numFmtId="181" fontId="12" fillId="0" borderId="10" xfId="42" applyNumberFormat="1" applyFont="1" applyBorder="1" applyAlignment="1">
      <alignment horizontal="center" vertical="center" wrapText="1"/>
    </xf>
    <xf numFmtId="181" fontId="6" fillId="33" borderId="12" xfId="42" applyNumberFormat="1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181" fontId="9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81" fontId="17" fillId="0" borderId="0" xfId="42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81" fontId="1" fillId="0" borderId="0" xfId="42" applyNumberFormat="1" applyFont="1" applyAlignment="1">
      <alignment horizontal="center" vertical="center" wrapText="1"/>
    </xf>
    <xf numFmtId="181" fontId="13" fillId="0" borderId="10" xfId="42" applyNumberFormat="1" applyFont="1" applyBorder="1" applyAlignment="1">
      <alignment horizontal="left" vertical="center" wrapText="1"/>
    </xf>
    <xf numFmtId="181" fontId="7" fillId="0" borderId="14" xfId="42" applyNumberFormat="1" applyFont="1" applyBorder="1" applyAlignment="1">
      <alignment horizontal="center" vertical="center" wrapText="1"/>
    </xf>
    <xf numFmtId="181" fontId="9" fillId="0" borderId="14" xfId="42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0" fontId="10" fillId="0" borderId="14" xfId="42" applyNumberFormat="1" applyFont="1" applyBorder="1" applyAlignment="1">
      <alignment horizontal="center" vertical="center" wrapText="1"/>
    </xf>
    <xf numFmtId="0" fontId="13" fillId="0" borderId="17" xfId="55" applyFont="1" applyBorder="1" applyAlignment="1">
      <alignment horizontal="left" vertical="center" wrapText="1"/>
      <protection/>
    </xf>
    <xf numFmtId="0" fontId="13" fillId="0" borderId="17" xfId="55" applyFont="1" applyFill="1" applyBorder="1" applyAlignment="1">
      <alignment horizontal="left" vertical="center" wrapText="1"/>
      <protection/>
    </xf>
    <xf numFmtId="181" fontId="13" fillId="0" borderId="10" xfId="42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181" fontId="13" fillId="0" borderId="19" xfId="42" applyNumberFormat="1" applyFont="1" applyBorder="1" applyAlignment="1">
      <alignment horizontal="left" vertical="center" wrapText="1"/>
    </xf>
    <xf numFmtId="181" fontId="13" fillId="0" borderId="17" xfId="42" applyNumberFormat="1" applyFont="1" applyBorder="1" applyAlignment="1">
      <alignment horizontal="center" vertical="center" wrapText="1"/>
    </xf>
    <xf numFmtId="181" fontId="13" fillId="0" borderId="10" xfId="42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42" applyNumberFormat="1" applyFont="1" applyBorder="1" applyAlignment="1">
      <alignment horizontal="center" vertical="center" wrapText="1"/>
    </xf>
    <xf numFmtId="181" fontId="9" fillId="0" borderId="13" xfId="42" applyNumberFormat="1" applyFont="1" applyBorder="1" applyAlignment="1">
      <alignment horizontal="center" vertical="center" wrapText="1"/>
    </xf>
    <xf numFmtId="181" fontId="9" fillId="0" borderId="13" xfId="42" applyNumberFormat="1" applyFont="1" applyFill="1" applyBorder="1" applyAlignment="1">
      <alignment horizontal="center" vertical="center" wrapText="1"/>
    </xf>
    <xf numFmtId="10" fontId="9" fillId="0" borderId="20" xfId="42" applyNumberFormat="1" applyFont="1" applyBorder="1" applyAlignment="1">
      <alignment horizontal="center" vertical="center" wrapText="1"/>
    </xf>
    <xf numFmtId="181" fontId="9" fillId="0" borderId="13" xfId="42" applyNumberFormat="1" applyFont="1" applyBorder="1" applyAlignment="1">
      <alignment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1" fontId="73" fillId="0" borderId="10" xfId="42" applyNumberFormat="1" applyFont="1" applyBorder="1" applyAlignment="1">
      <alignment horizontal="center" vertical="center" wrapText="1"/>
    </xf>
    <xf numFmtId="182" fontId="1" fillId="0" borderId="22" xfId="42" applyNumberFormat="1" applyFont="1" applyBorder="1" applyAlignment="1">
      <alignment/>
    </xf>
    <xf numFmtId="181" fontId="13" fillId="0" borderId="15" xfId="42" applyNumberFormat="1" applyFont="1" applyBorder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4" fillId="33" borderId="2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81" fontId="13" fillId="0" borderId="10" xfId="42" applyNumberFormat="1" applyFont="1" applyFill="1" applyBorder="1" applyAlignment="1">
      <alignment vertical="center" wrapText="1"/>
    </xf>
    <xf numFmtId="181" fontId="13" fillId="34" borderId="23" xfId="42" applyNumberFormat="1" applyFont="1" applyFill="1" applyBorder="1" applyAlignment="1">
      <alignment horizontal="center" vertical="center" wrapText="1"/>
    </xf>
    <xf numFmtId="181" fontId="7" fillId="0" borderId="24" xfId="42" applyNumberFormat="1" applyFont="1" applyBorder="1" applyAlignment="1">
      <alignment horizontal="center" vertical="center" wrapText="1"/>
    </xf>
    <xf numFmtId="10" fontId="7" fillId="0" borderId="25" xfId="42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0" borderId="26" xfId="42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182" fontId="9" fillId="0" borderId="26" xfId="42" applyNumberFormat="1" applyFont="1" applyFill="1" applyBorder="1" applyAlignment="1">
      <alignment horizontal="center" vertical="center"/>
    </xf>
    <xf numFmtId="182" fontId="9" fillId="0" borderId="26" xfId="42" applyNumberFormat="1" applyFont="1" applyFill="1" applyBorder="1" applyAlignment="1">
      <alignment horizontal="center" vertical="center" wrapText="1"/>
    </xf>
    <xf numFmtId="10" fontId="9" fillId="0" borderId="26" xfId="42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horizontal="center" vertical="center" wrapText="1"/>
    </xf>
    <xf numFmtId="181" fontId="75" fillId="0" borderId="0" xfId="42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9" fillId="0" borderId="40" xfId="0" applyFont="1" applyBorder="1" applyAlignment="1">
      <alignment/>
    </xf>
    <xf numFmtId="0" fontId="30" fillId="0" borderId="41" xfId="0" applyFont="1" applyBorder="1" applyAlignment="1">
      <alignment horizontal="center"/>
    </xf>
    <xf numFmtId="181" fontId="30" fillId="0" borderId="41" xfId="42" applyNumberFormat="1" applyFont="1" applyBorder="1" applyAlignment="1">
      <alignment/>
    </xf>
    <xf numFmtId="3" fontId="30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/>
    </xf>
    <xf numFmtId="0" fontId="0" fillId="0" borderId="22" xfId="0" applyBorder="1" applyAlignment="1">
      <alignment/>
    </xf>
    <xf numFmtId="3" fontId="31" fillId="35" borderId="19" xfId="0" applyNumberFormat="1" applyFont="1" applyFill="1" applyBorder="1" applyAlignment="1">
      <alignment horizontal="left" wrapText="1"/>
    </xf>
    <xf numFmtId="0" fontId="31" fillId="0" borderId="26" xfId="0" applyFont="1" applyBorder="1" applyAlignment="1">
      <alignment horizontal="center"/>
    </xf>
    <xf numFmtId="181" fontId="31" fillId="0" borderId="26" xfId="42" applyNumberFormat="1" applyFont="1" applyBorder="1" applyAlignment="1">
      <alignment horizontal="center"/>
    </xf>
    <xf numFmtId="1" fontId="31" fillId="0" borderId="26" xfId="42" applyNumberFormat="1" applyFont="1" applyBorder="1" applyAlignment="1">
      <alignment horizontal="center"/>
    </xf>
    <xf numFmtId="0" fontId="30" fillId="0" borderId="26" xfId="0" applyFont="1" applyBorder="1" applyAlignment="1">
      <alignment/>
    </xf>
    <xf numFmtId="0" fontId="31" fillId="0" borderId="42" xfId="0" applyFont="1" applyBorder="1" applyAlignment="1">
      <alignment/>
    </xf>
    <xf numFmtId="0" fontId="0" fillId="0" borderId="26" xfId="0" applyBorder="1" applyAlignment="1">
      <alignment/>
    </xf>
    <xf numFmtId="3" fontId="32" fillId="35" borderId="43" xfId="0" applyNumberFormat="1" applyFont="1" applyFill="1" applyBorder="1" applyAlignment="1">
      <alignment horizontal="center" wrapText="1"/>
    </xf>
    <xf numFmtId="0" fontId="31" fillId="0" borderId="44" xfId="0" applyFont="1" applyBorder="1" applyAlignment="1">
      <alignment horizontal="center"/>
    </xf>
    <xf numFmtId="181" fontId="31" fillId="0" borderId="44" xfId="42" applyNumberFormat="1" applyFont="1" applyBorder="1" applyAlignment="1">
      <alignment/>
    </xf>
    <xf numFmtId="181" fontId="32" fillId="0" borderId="44" xfId="42" applyNumberFormat="1" applyFont="1" applyBorder="1" applyAlignment="1">
      <alignment horizontal="center"/>
    </xf>
    <xf numFmtId="1" fontId="32" fillId="0" borderId="44" xfId="42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81" fontId="13" fillId="0" borderId="26" xfId="42" applyNumberFormat="1" applyFont="1" applyFill="1" applyBorder="1" applyAlignment="1">
      <alignment horizontal="center" vertical="center" wrapText="1"/>
    </xf>
    <xf numFmtId="181" fontId="19" fillId="0" borderId="0" xfId="0" applyNumberFormat="1" applyFont="1" applyAlignment="1">
      <alignment vertical="center" wrapText="1"/>
    </xf>
    <xf numFmtId="181" fontId="76" fillId="0" borderId="0" xfId="0" applyNumberFormat="1" applyFont="1" applyAlignment="1">
      <alignment horizontal="center" vertical="center" wrapText="1"/>
    </xf>
    <xf numFmtId="181" fontId="73" fillId="0" borderId="0" xfId="0" applyNumberFormat="1" applyFont="1" applyAlignment="1">
      <alignment horizontal="center" vertical="center" wrapText="1"/>
    </xf>
    <xf numFmtId="181" fontId="77" fillId="0" borderId="0" xfId="0" applyNumberFormat="1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1" fontId="10" fillId="0" borderId="13" xfId="42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181" fontId="13" fillId="0" borderId="23" xfId="42" applyNumberFormat="1" applyFont="1" applyFill="1" applyBorder="1" applyAlignment="1">
      <alignment horizontal="center" vertical="center" wrapText="1"/>
    </xf>
    <xf numFmtId="181" fontId="13" fillId="0" borderId="42" xfId="42" applyNumberFormat="1" applyFont="1" applyFill="1" applyBorder="1" applyAlignment="1">
      <alignment horizontal="center" vertical="center" wrapText="1"/>
    </xf>
    <xf numFmtId="181" fontId="73" fillId="0" borderId="0" xfId="42" applyNumberFormat="1" applyFont="1" applyAlignment="1">
      <alignment horizontal="center" vertical="center" wrapText="1"/>
    </xf>
    <xf numFmtId="181" fontId="78" fillId="0" borderId="0" xfId="42" applyNumberFormat="1" applyFont="1" applyAlignment="1">
      <alignment horizontal="center" vertical="center" wrapText="1"/>
    </xf>
    <xf numFmtId="187" fontId="73" fillId="0" borderId="0" xfId="42" applyNumberFormat="1" applyFont="1" applyAlignment="1">
      <alignment horizontal="center" vertical="center" wrapText="1"/>
    </xf>
    <xf numFmtId="181" fontId="13" fillId="0" borderId="19" xfId="42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81" fontId="13" fillId="0" borderId="26" xfId="42" applyNumberFormat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1" fontId="1" fillId="0" borderId="26" xfId="0" applyNumberFormat="1" applyFont="1" applyBorder="1" applyAlignment="1">
      <alignment horizontal="center" vertical="center" wrapText="1"/>
    </xf>
    <xf numFmtId="181" fontId="78" fillId="0" borderId="0" xfId="0" applyNumberFormat="1" applyFont="1" applyAlignment="1">
      <alignment horizontal="center" vertical="center" wrapText="1"/>
    </xf>
    <xf numFmtId="182" fontId="1" fillId="0" borderId="47" xfId="42" applyNumberFormat="1" applyFont="1" applyBorder="1" applyAlignment="1">
      <alignment/>
    </xf>
    <xf numFmtId="181" fontId="1" fillId="0" borderId="19" xfId="42" applyNumberFormat="1" applyFont="1" applyBorder="1" applyAlignment="1">
      <alignment horizontal="center" vertical="center" wrapText="1"/>
    </xf>
    <xf numFmtId="181" fontId="3" fillId="0" borderId="19" xfId="42" applyNumberFormat="1" applyFont="1" applyBorder="1" applyAlignment="1">
      <alignment horizontal="center" vertical="center" wrapText="1"/>
    </xf>
    <xf numFmtId="181" fontId="12" fillId="0" borderId="19" xfId="42" applyNumberFormat="1" applyFont="1" applyBorder="1" applyAlignment="1">
      <alignment horizontal="center" vertical="center" wrapText="1"/>
    </xf>
    <xf numFmtId="181" fontId="73" fillId="0" borderId="46" xfId="42" applyNumberFormat="1" applyFont="1" applyBorder="1" applyAlignment="1">
      <alignment horizontal="center" vertical="center" wrapText="1"/>
    </xf>
    <xf numFmtId="181" fontId="1" fillId="0" borderId="48" xfId="42" applyNumberFormat="1" applyFont="1" applyBorder="1" applyAlignment="1">
      <alignment horizontal="center" vertical="center" wrapText="1"/>
    </xf>
    <xf numFmtId="181" fontId="1" fillId="0" borderId="26" xfId="42" applyNumberFormat="1" applyFont="1" applyBorder="1" applyAlignment="1">
      <alignment horizontal="center" vertical="center" wrapText="1"/>
    </xf>
    <xf numFmtId="181" fontId="1" fillId="0" borderId="46" xfId="42" applyNumberFormat="1" applyFont="1" applyBorder="1" applyAlignment="1">
      <alignment horizontal="center" vertical="center" wrapText="1"/>
    </xf>
    <xf numFmtId="181" fontId="1" fillId="0" borderId="49" xfId="42" applyNumberFormat="1" applyFont="1" applyBorder="1" applyAlignment="1">
      <alignment horizontal="center" vertical="center" wrapText="1"/>
    </xf>
    <xf numFmtId="181" fontId="3" fillId="0" borderId="46" xfId="42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81" fontId="12" fillId="0" borderId="46" xfId="42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13" fillId="34" borderId="21" xfId="0" applyFont="1" applyFill="1" applyBorder="1" applyAlignment="1">
      <alignment horizontal="left" vertical="center" wrapText="1"/>
    </xf>
    <xf numFmtId="0" fontId="79" fillId="0" borderId="17" xfId="55" applyFont="1" applyFill="1" applyBorder="1" applyAlignment="1">
      <alignment horizontal="left" vertical="center" wrapText="1"/>
      <protection/>
    </xf>
    <xf numFmtId="0" fontId="1" fillId="36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81" fontId="13" fillId="34" borderId="10" xfId="42" applyNumberFormat="1" applyFont="1" applyFill="1" applyBorder="1" applyAlignment="1">
      <alignment vertical="center" wrapText="1"/>
    </xf>
    <xf numFmtId="181" fontId="13" fillId="34" borderId="26" xfId="42" applyNumberFormat="1" applyFont="1" applyFill="1" applyBorder="1" applyAlignment="1">
      <alignment horizontal="center" vertical="center" wrapText="1"/>
    </xf>
    <xf numFmtId="181" fontId="13" fillId="0" borderId="10" xfId="42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181" fontId="21" fillId="0" borderId="0" xfId="0" applyNumberFormat="1" applyFont="1" applyAlignment="1">
      <alignment horizontal="center" vertical="center" wrapText="1"/>
    </xf>
    <xf numFmtId="181" fontId="13" fillId="34" borderId="10" xfId="42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49" fontId="2" fillId="33" borderId="52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5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right" vertical="center" wrapText="1"/>
    </xf>
    <xf numFmtId="0" fontId="10" fillId="0" borderId="51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1" fillId="37" borderId="50" xfId="0" applyFont="1" applyFill="1" applyBorder="1" applyAlignment="1">
      <alignment horizontal="center" vertical="center" wrapText="1"/>
    </xf>
    <xf numFmtId="0" fontId="11" fillId="37" borderId="51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11" borderId="50" xfId="0" applyFont="1" applyFill="1" applyBorder="1" applyAlignment="1">
      <alignment horizontal="center" vertical="center" wrapText="1"/>
    </xf>
    <xf numFmtId="0" fontId="11" fillId="11" borderId="51" xfId="0" applyFont="1" applyFill="1" applyBorder="1" applyAlignment="1">
      <alignment horizontal="center" vertical="center" wrapText="1"/>
    </xf>
    <xf numFmtId="0" fontId="11" fillId="11" borderId="62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28" fillId="0" borderId="6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ati_permbledhese_Investimet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6"/>
  <sheetViews>
    <sheetView tabSelected="1" zoomScale="75" zoomScaleNormal="75" zoomScalePageLayoutView="0" workbookViewId="0" topLeftCell="A1">
      <selection activeCell="L8" sqref="L8"/>
    </sheetView>
  </sheetViews>
  <sheetFormatPr defaultColWidth="11.28125" defaultRowHeight="12.75"/>
  <cols>
    <col min="1" max="1" width="13.28125" style="1" customWidth="1"/>
    <col min="2" max="2" width="56.140625" style="1" customWidth="1"/>
    <col min="3" max="3" width="18.00390625" style="1" customWidth="1"/>
    <col min="4" max="4" width="18.140625" style="1" customWidth="1"/>
    <col min="5" max="5" width="18.7109375" style="1" customWidth="1"/>
    <col min="6" max="6" width="17.7109375" style="1" customWidth="1"/>
    <col min="7" max="7" width="18.57421875" style="1" customWidth="1"/>
    <col min="8" max="16384" width="11.28125" style="1" customWidth="1"/>
  </cols>
  <sheetData>
    <row r="1" ht="21" customHeight="1" thickBot="1"/>
    <row r="2" spans="1:7" ht="32.25" customHeight="1" thickBot="1">
      <c r="A2" s="12" t="s">
        <v>0</v>
      </c>
      <c r="B2" s="173" t="s">
        <v>105</v>
      </c>
      <c r="C2" s="174"/>
      <c r="D2" s="175"/>
      <c r="E2" s="12" t="s">
        <v>3</v>
      </c>
      <c r="F2" s="178" t="s">
        <v>41</v>
      </c>
      <c r="G2" s="179"/>
    </row>
    <row r="3" spans="1:7" ht="32.25" customHeight="1" thickBot="1">
      <c r="A3" s="13" t="s">
        <v>1</v>
      </c>
      <c r="B3" s="192" t="s">
        <v>2</v>
      </c>
      <c r="C3" s="193"/>
      <c r="D3" s="194"/>
      <c r="E3" s="13" t="s">
        <v>4</v>
      </c>
      <c r="F3" s="176" t="s">
        <v>18</v>
      </c>
      <c r="G3" s="177"/>
    </row>
    <row r="4" spans="1:7" ht="26.25" customHeight="1" thickBot="1">
      <c r="A4" s="195" t="s">
        <v>13</v>
      </c>
      <c r="B4" s="196"/>
      <c r="C4" s="196"/>
      <c r="D4" s="196"/>
      <c r="E4" s="196"/>
      <c r="F4" s="196"/>
      <c r="G4" s="197"/>
    </row>
    <row r="5" spans="1:7" ht="27.75" customHeight="1">
      <c r="A5" s="10" t="s">
        <v>5</v>
      </c>
      <c r="B5" s="187" t="s">
        <v>106</v>
      </c>
      <c r="C5" s="187" t="s">
        <v>91</v>
      </c>
      <c r="D5" s="187" t="s">
        <v>153</v>
      </c>
      <c r="E5" s="187" t="s">
        <v>154</v>
      </c>
      <c r="F5" s="187" t="s">
        <v>95</v>
      </c>
      <c r="G5" s="187" t="s">
        <v>6</v>
      </c>
    </row>
    <row r="6" spans="1:7" ht="24" customHeight="1" thickBot="1">
      <c r="A6" s="11" t="s">
        <v>3</v>
      </c>
      <c r="B6" s="188"/>
      <c r="C6" s="188"/>
      <c r="D6" s="188"/>
      <c r="E6" s="188"/>
      <c r="F6" s="188"/>
      <c r="G6" s="188"/>
    </row>
    <row r="7" spans="1:7" ht="16.5" thickBot="1">
      <c r="A7" s="184" t="s">
        <v>28</v>
      </c>
      <c r="B7" s="185"/>
      <c r="C7" s="185"/>
      <c r="D7" s="185"/>
      <c r="E7" s="185"/>
      <c r="F7" s="185"/>
      <c r="G7" s="186"/>
    </row>
    <row r="8" spans="1:7" ht="15.75">
      <c r="A8" s="129">
        <v>600</v>
      </c>
      <c r="B8" s="3" t="s">
        <v>8</v>
      </c>
      <c r="C8" s="7">
        <v>2562125</v>
      </c>
      <c r="D8" s="8">
        <v>2469858</v>
      </c>
      <c r="E8" s="62">
        <v>2450514</v>
      </c>
      <c r="F8" s="153">
        <v>2469858</v>
      </c>
      <c r="G8" s="7">
        <f>D8-E8</f>
        <v>19344</v>
      </c>
    </row>
    <row r="9" spans="1:7" ht="15.75">
      <c r="A9" s="130">
        <v>601</v>
      </c>
      <c r="B9" s="4" t="s">
        <v>107</v>
      </c>
      <c r="C9" s="8">
        <v>427875</v>
      </c>
      <c r="D9" s="8">
        <v>408203</v>
      </c>
      <c r="E9" s="148">
        <v>406664</v>
      </c>
      <c r="F9" s="154">
        <v>408203</v>
      </c>
      <c r="G9" s="155">
        <f aca="true" t="shared" si="0" ref="G9:G14">D9-E9</f>
        <v>1539</v>
      </c>
    </row>
    <row r="10" spans="1:7" ht="15.75">
      <c r="A10" s="130">
        <v>602</v>
      </c>
      <c r="B10" s="4" t="s">
        <v>108</v>
      </c>
      <c r="C10" s="8">
        <v>708260</v>
      </c>
      <c r="D10" s="20">
        <v>823112</v>
      </c>
      <c r="E10" s="148">
        <v>786762</v>
      </c>
      <c r="F10" s="154">
        <v>823112</v>
      </c>
      <c r="G10" s="155">
        <f t="shared" si="0"/>
        <v>36350</v>
      </c>
    </row>
    <row r="11" spans="1:7" ht="15.75">
      <c r="A11" s="130">
        <v>603</v>
      </c>
      <c r="B11" s="4" t="s">
        <v>9</v>
      </c>
      <c r="C11" s="8"/>
      <c r="D11" s="8"/>
      <c r="E11" s="148"/>
      <c r="F11" s="154">
        <f aca="true" t="shared" si="1" ref="F11:F23">C11</f>
        <v>0</v>
      </c>
      <c r="G11" s="155">
        <f t="shared" si="0"/>
        <v>0</v>
      </c>
    </row>
    <row r="12" spans="1:7" ht="18" customHeight="1">
      <c r="A12" s="130">
        <v>604</v>
      </c>
      <c r="B12" s="4" t="s">
        <v>109</v>
      </c>
      <c r="C12" s="8"/>
      <c r="D12" s="8"/>
      <c r="E12" s="149"/>
      <c r="F12" s="154">
        <f t="shared" si="1"/>
        <v>0</v>
      </c>
      <c r="G12" s="155">
        <f t="shared" si="0"/>
        <v>0</v>
      </c>
    </row>
    <row r="13" spans="1:7" ht="15.75">
      <c r="A13" s="130">
        <v>605</v>
      </c>
      <c r="B13" s="4" t="s">
        <v>110</v>
      </c>
      <c r="C13" s="8"/>
      <c r="D13" s="8"/>
      <c r="E13" s="149"/>
      <c r="F13" s="154">
        <f t="shared" si="1"/>
        <v>0</v>
      </c>
      <c r="G13" s="155">
        <f t="shared" si="0"/>
        <v>0</v>
      </c>
    </row>
    <row r="14" spans="1:7" ht="18.75" customHeight="1">
      <c r="A14" s="130">
        <v>606</v>
      </c>
      <c r="B14" s="4" t="s">
        <v>111</v>
      </c>
      <c r="C14" s="8">
        <v>240</v>
      </c>
      <c r="D14" s="20">
        <v>2743</v>
      </c>
      <c r="E14" s="149">
        <v>2520</v>
      </c>
      <c r="F14" s="154">
        <v>2743</v>
      </c>
      <c r="G14" s="156">
        <f t="shared" si="0"/>
        <v>223</v>
      </c>
    </row>
    <row r="15" spans="1:7" ht="15.75">
      <c r="A15" s="130" t="s">
        <v>7</v>
      </c>
      <c r="B15" s="5" t="s">
        <v>10</v>
      </c>
      <c r="C15" s="22">
        <f>SUM(C8:C14)</f>
        <v>3698500</v>
      </c>
      <c r="D15" s="22">
        <f>SUM(D8:D14)</f>
        <v>3703916</v>
      </c>
      <c r="E15" s="150">
        <f>SUM(E8:E14)</f>
        <v>3646460</v>
      </c>
      <c r="F15" s="154">
        <f>SUM(F8:F14)</f>
        <v>3703916</v>
      </c>
      <c r="G15" s="157">
        <f>SUM(G8:G14)</f>
        <v>57456</v>
      </c>
    </row>
    <row r="16" spans="1:7" ht="15.75">
      <c r="A16" s="130"/>
      <c r="B16" s="2"/>
      <c r="C16" s="2"/>
      <c r="D16" s="2"/>
      <c r="E16" s="170"/>
      <c r="F16" s="154">
        <f t="shared" si="1"/>
        <v>0</v>
      </c>
      <c r="G16" s="158"/>
    </row>
    <row r="17" spans="1:7" ht="15.75">
      <c r="A17" s="130">
        <v>230</v>
      </c>
      <c r="B17" s="4" t="s">
        <v>112</v>
      </c>
      <c r="C17" s="8">
        <v>5000</v>
      </c>
      <c r="D17" s="20">
        <v>5000</v>
      </c>
      <c r="E17" s="149">
        <v>5000</v>
      </c>
      <c r="F17" s="154">
        <f t="shared" si="1"/>
        <v>5000</v>
      </c>
      <c r="G17" s="155">
        <f>D17-E17</f>
        <v>0</v>
      </c>
    </row>
    <row r="18" spans="1:7" ht="15.75">
      <c r="A18" s="130">
        <v>231</v>
      </c>
      <c r="B18" s="4" t="s">
        <v>113</v>
      </c>
      <c r="C18" s="8">
        <v>6000</v>
      </c>
      <c r="D18" s="20">
        <v>6000</v>
      </c>
      <c r="E18" s="149">
        <v>5181</v>
      </c>
      <c r="F18" s="154">
        <f t="shared" si="1"/>
        <v>6000</v>
      </c>
      <c r="G18" s="155">
        <f>D18-E18</f>
        <v>819</v>
      </c>
    </row>
    <row r="19" spans="1:7" ht="15.75">
      <c r="A19" s="130">
        <v>232</v>
      </c>
      <c r="B19" s="4" t="s">
        <v>12</v>
      </c>
      <c r="C19" s="8"/>
      <c r="D19" s="8"/>
      <c r="E19" s="149"/>
      <c r="F19" s="154">
        <f t="shared" si="1"/>
        <v>0</v>
      </c>
      <c r="G19" s="155"/>
    </row>
    <row r="20" spans="1:7" ht="15.75">
      <c r="A20" s="130" t="s">
        <v>7</v>
      </c>
      <c r="B20" s="5" t="s">
        <v>11</v>
      </c>
      <c r="C20" s="22">
        <f>SUM(C17:C19)</f>
        <v>11000</v>
      </c>
      <c r="D20" s="22">
        <f>SUM(D17:D19)</f>
        <v>11000</v>
      </c>
      <c r="E20" s="150">
        <f>SUM(E17:E19)</f>
        <v>10181</v>
      </c>
      <c r="F20" s="154">
        <f t="shared" si="1"/>
        <v>11000</v>
      </c>
      <c r="G20" s="157">
        <f>SUM(G17:G19)</f>
        <v>819</v>
      </c>
    </row>
    <row r="21" spans="1:7" ht="15.75">
      <c r="A21" s="2"/>
      <c r="B21" s="2"/>
      <c r="C21" s="8"/>
      <c r="D21" s="8"/>
      <c r="E21" s="149"/>
      <c r="F21" s="154">
        <f t="shared" si="1"/>
        <v>0</v>
      </c>
      <c r="G21" s="155"/>
    </row>
    <row r="22" spans="1:7" ht="18">
      <c r="A22" s="2" t="s">
        <v>14</v>
      </c>
      <c r="B22" s="6" t="s">
        <v>15</v>
      </c>
      <c r="C22" s="23">
        <f>C15+C20</f>
        <v>3709500</v>
      </c>
      <c r="D22" s="23">
        <f>D15+D20</f>
        <v>3714916</v>
      </c>
      <c r="E22" s="151">
        <f>E15+E20</f>
        <v>3656641</v>
      </c>
      <c r="F22" s="154">
        <f>F15+F20</f>
        <v>3714916</v>
      </c>
      <c r="G22" s="159">
        <f>G15+G20</f>
        <v>58275</v>
      </c>
    </row>
    <row r="23" spans="1:7" ht="15.75">
      <c r="A23" s="2"/>
      <c r="B23" s="2"/>
      <c r="C23" s="8"/>
      <c r="D23" s="8"/>
      <c r="E23" s="149"/>
      <c r="F23" s="154">
        <f t="shared" si="1"/>
        <v>0</v>
      </c>
      <c r="G23" s="152"/>
    </row>
    <row r="24" spans="1:7" ht="15.75">
      <c r="A24" s="2" t="s">
        <v>14</v>
      </c>
      <c r="B24" s="6" t="s">
        <v>114</v>
      </c>
      <c r="C24" s="8">
        <v>1600000</v>
      </c>
      <c r="D24" s="20"/>
      <c r="E24" s="8"/>
      <c r="F24" s="20">
        <f>C24</f>
        <v>1600000</v>
      </c>
      <c r="G24" s="61">
        <f>D24-E24</f>
        <v>0</v>
      </c>
    </row>
    <row r="25" spans="1:7" ht="15.75">
      <c r="A25" s="2"/>
      <c r="B25" s="2"/>
      <c r="C25" s="8"/>
      <c r="D25" s="61"/>
      <c r="E25" s="8"/>
      <c r="F25" s="8"/>
      <c r="G25" s="8"/>
    </row>
    <row r="26" spans="1:7" ht="21.75" customHeight="1" thickBot="1">
      <c r="A26" s="9" t="s">
        <v>16</v>
      </c>
      <c r="B26" s="15" t="s">
        <v>17</v>
      </c>
      <c r="C26" s="24">
        <f>C22+C24</f>
        <v>5309500</v>
      </c>
      <c r="D26" s="24">
        <f>D22+D24</f>
        <v>3714916</v>
      </c>
      <c r="E26" s="24">
        <f>E22+E24</f>
        <v>3656641</v>
      </c>
      <c r="F26" s="24">
        <f>F22+F24</f>
        <v>5314916</v>
      </c>
      <c r="G26" s="24">
        <f>G22+G24</f>
        <v>58275</v>
      </c>
    </row>
    <row r="27" spans="1:7" ht="15.75" customHeight="1">
      <c r="A27" s="189" t="s">
        <v>115</v>
      </c>
      <c r="B27" s="182" t="s">
        <v>116</v>
      </c>
      <c r="C27" s="210" t="s">
        <v>117</v>
      </c>
      <c r="D27" s="204" t="s">
        <v>167</v>
      </c>
      <c r="E27" s="205"/>
      <c r="F27" s="205"/>
      <c r="G27" s="206"/>
    </row>
    <row r="28" spans="1:7" ht="11.25" customHeight="1" thickBot="1">
      <c r="A28" s="190"/>
      <c r="B28" s="183"/>
      <c r="C28" s="211"/>
      <c r="D28" s="207"/>
      <c r="E28" s="208"/>
      <c r="F28" s="208"/>
      <c r="G28" s="209"/>
    </row>
    <row r="29" spans="1:7" ht="15.75">
      <c r="A29" s="190"/>
      <c r="B29" s="180"/>
      <c r="C29" s="211"/>
      <c r="D29" s="198"/>
      <c r="E29" s="199"/>
      <c r="F29" s="199"/>
      <c r="G29" s="200"/>
    </row>
    <row r="30" spans="1:7" ht="9.75" customHeight="1" thickBot="1">
      <c r="A30" s="190"/>
      <c r="B30" s="181"/>
      <c r="C30" s="211"/>
      <c r="D30" s="201"/>
      <c r="E30" s="202"/>
      <c r="F30" s="202"/>
      <c r="G30" s="203"/>
    </row>
    <row r="31" spans="1:7" ht="15.75">
      <c r="A31" s="190"/>
      <c r="B31" s="180"/>
      <c r="C31" s="211"/>
      <c r="D31" s="198"/>
      <c r="E31" s="199"/>
      <c r="F31" s="199"/>
      <c r="G31" s="200"/>
    </row>
    <row r="32" spans="1:7" ht="14.25" customHeight="1" thickBot="1">
      <c r="A32" s="191"/>
      <c r="B32" s="181"/>
      <c r="C32" s="212"/>
      <c r="D32" s="201"/>
      <c r="E32" s="202"/>
      <c r="F32" s="202"/>
      <c r="G32" s="203"/>
    </row>
    <row r="34" spans="1:2" ht="15.75">
      <c r="A34" s="30" t="s">
        <v>152</v>
      </c>
      <c r="B34" s="160"/>
    </row>
    <row r="35" spans="1:7" ht="18">
      <c r="A35" s="30" t="s">
        <v>162</v>
      </c>
      <c r="B35" s="166"/>
      <c r="C35" s="165"/>
      <c r="D35" s="165"/>
      <c r="E35" s="165"/>
      <c r="F35" s="165"/>
      <c r="G35" s="165"/>
    </row>
    <row r="36" ht="15.75">
      <c r="A36" s="30"/>
    </row>
  </sheetData>
  <sheetProtection/>
  <mergeCells count="20">
    <mergeCell ref="A27:A32"/>
    <mergeCell ref="B31:B32"/>
    <mergeCell ref="B3:D3"/>
    <mergeCell ref="A4:G4"/>
    <mergeCell ref="D31:G32"/>
    <mergeCell ref="D29:G30"/>
    <mergeCell ref="D27:G28"/>
    <mergeCell ref="C27:C32"/>
    <mergeCell ref="E5:E6"/>
    <mergeCell ref="D5:D6"/>
    <mergeCell ref="B2:D2"/>
    <mergeCell ref="F3:G3"/>
    <mergeCell ref="F2:G2"/>
    <mergeCell ref="B29:B30"/>
    <mergeCell ref="B27:B28"/>
    <mergeCell ref="A7:G7"/>
    <mergeCell ref="C5:C6"/>
    <mergeCell ref="B5:B6"/>
    <mergeCell ref="G5:G6"/>
    <mergeCell ref="F5:F6"/>
  </mergeCells>
  <printOptions horizontalCentered="1" verticalCentered="1"/>
  <pageMargins left="0.15748031496062992" right="0.1968503937007874" top="0.5905511811023623" bottom="0.15748031496062992" header="0.35433070866141736" footer="0.11811023622047245"/>
  <pageSetup horizontalDpi="300" verticalDpi="300" orientation="landscape" paperSize="9" scale="89" r:id="rId1"/>
  <headerFooter alignWithMargins="0">
    <oddHeader>&amp;C&amp;"Arial,Bold"&amp;12Format nr.6: Raporti i shpenzimeve faktike të programit sipas artikujve në 000 / lekë&amp;"Arial,Regular"&amp;10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="86" zoomScaleNormal="86" zoomScalePageLayoutView="0" workbookViewId="0" topLeftCell="A1">
      <selection activeCell="F15" sqref="F15:J16"/>
    </sheetView>
  </sheetViews>
  <sheetFormatPr defaultColWidth="11.28125" defaultRowHeight="12.75"/>
  <cols>
    <col min="1" max="1" width="15.8515625" style="1" customWidth="1"/>
    <col min="2" max="2" width="48.140625" style="1" customWidth="1"/>
    <col min="3" max="3" width="19.00390625" style="1" customWidth="1"/>
    <col min="4" max="4" width="15.00390625" style="1" customWidth="1"/>
    <col min="5" max="5" width="17.57421875" style="1" customWidth="1"/>
    <col min="6" max="6" width="16.7109375" style="1" customWidth="1"/>
    <col min="7" max="7" width="11.7109375" style="1" customWidth="1"/>
    <col min="8" max="8" width="11.421875" style="1" customWidth="1"/>
    <col min="9" max="9" width="10.57421875" style="1" customWidth="1"/>
    <col min="10" max="10" width="56.00390625" style="1" customWidth="1"/>
    <col min="11" max="11" width="14.140625" style="1" customWidth="1"/>
    <col min="12" max="12" width="11.28125" style="1" customWidth="1"/>
    <col min="13" max="13" width="13.00390625" style="1" bestFit="1" customWidth="1"/>
    <col min="14" max="16384" width="11.28125" style="1" customWidth="1"/>
  </cols>
  <sheetData>
    <row r="1" spans="1:10" ht="24.75" customHeight="1" thickBot="1">
      <c r="A1" s="12" t="s">
        <v>42</v>
      </c>
      <c r="B1" s="173" t="s">
        <v>105</v>
      </c>
      <c r="C1" s="174"/>
      <c r="D1" s="174"/>
      <c r="E1" s="175"/>
      <c r="F1" s="12" t="s">
        <v>3</v>
      </c>
      <c r="G1" s="178" t="s">
        <v>41</v>
      </c>
      <c r="H1" s="249"/>
      <c r="I1" s="249"/>
      <c r="J1" s="179"/>
    </row>
    <row r="2" spans="1:10" ht="24.75" customHeight="1" thickBot="1">
      <c r="A2" s="13" t="s">
        <v>1</v>
      </c>
      <c r="B2" s="192" t="s">
        <v>2</v>
      </c>
      <c r="C2" s="193"/>
      <c r="D2" s="193"/>
      <c r="E2" s="194"/>
      <c r="F2" s="13" t="s">
        <v>4</v>
      </c>
      <c r="G2" s="178" t="s">
        <v>18</v>
      </c>
      <c r="H2" s="249"/>
      <c r="I2" s="249"/>
      <c r="J2" s="179"/>
    </row>
    <row r="3" spans="1:10" ht="16.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40"/>
    </row>
    <row r="4" spans="1:10" ht="26.25" customHeight="1" thickBot="1">
      <c r="A4" s="10" t="s">
        <v>20</v>
      </c>
      <c r="B4" s="187" t="s">
        <v>118</v>
      </c>
      <c r="C4" s="231" t="s">
        <v>120</v>
      </c>
      <c r="D4" s="231" t="s">
        <v>121</v>
      </c>
      <c r="E4" s="231" t="s">
        <v>121</v>
      </c>
      <c r="F4" s="233" t="s">
        <v>155</v>
      </c>
      <c r="G4" s="222" t="s">
        <v>156</v>
      </c>
      <c r="H4" s="223"/>
      <c r="I4" s="224"/>
      <c r="J4" s="247" t="s">
        <v>22</v>
      </c>
    </row>
    <row r="5" spans="1:10" ht="26.25" customHeight="1" thickBot="1">
      <c r="A5" s="11" t="s">
        <v>3</v>
      </c>
      <c r="B5" s="188"/>
      <c r="C5" s="232"/>
      <c r="D5" s="232"/>
      <c r="E5" s="232"/>
      <c r="F5" s="234"/>
      <c r="G5" s="14" t="s">
        <v>122</v>
      </c>
      <c r="H5" s="14" t="s">
        <v>123</v>
      </c>
      <c r="I5" s="14" t="s">
        <v>21</v>
      </c>
      <c r="J5" s="248"/>
    </row>
    <row r="6" spans="1:10" ht="12.75" customHeight="1" thickBot="1">
      <c r="A6" s="241"/>
      <c r="B6" s="242"/>
      <c r="C6" s="242"/>
      <c r="D6" s="242"/>
      <c r="E6" s="242"/>
      <c r="F6" s="242"/>
      <c r="G6" s="242"/>
      <c r="H6" s="242"/>
      <c r="I6" s="242"/>
      <c r="J6" s="243"/>
    </row>
    <row r="7" spans="1:10" s="36" customFormat="1" ht="48" customHeight="1">
      <c r="A7" s="139" t="s">
        <v>44</v>
      </c>
      <c r="B7" s="43" t="s">
        <v>124</v>
      </c>
      <c r="C7" s="38" t="s">
        <v>126</v>
      </c>
      <c r="D7" s="49">
        <v>2</v>
      </c>
      <c r="E7" s="51">
        <v>2</v>
      </c>
      <c r="F7" s="51">
        <v>2</v>
      </c>
      <c r="G7" s="50" t="s">
        <v>40</v>
      </c>
      <c r="H7" s="141"/>
      <c r="I7" s="142"/>
      <c r="J7" s="58" t="s">
        <v>138</v>
      </c>
    </row>
    <row r="8" spans="1:10" s="36" customFormat="1" ht="48.75" customHeight="1">
      <c r="A8" s="139" t="s">
        <v>34</v>
      </c>
      <c r="B8" s="44" t="s">
        <v>125</v>
      </c>
      <c r="C8" s="38" t="s">
        <v>127</v>
      </c>
      <c r="D8" s="49">
        <v>2833</v>
      </c>
      <c r="E8" s="49">
        <v>2833</v>
      </c>
      <c r="F8" s="49">
        <v>2833</v>
      </c>
      <c r="G8" s="50" t="s">
        <v>40</v>
      </c>
      <c r="H8" s="45"/>
      <c r="I8" s="46"/>
      <c r="J8" s="58" t="s">
        <v>138</v>
      </c>
    </row>
    <row r="9" spans="1:13" s="36" customFormat="1" ht="47.25" customHeight="1">
      <c r="A9" s="139" t="s">
        <v>35</v>
      </c>
      <c r="B9" s="44" t="s">
        <v>119</v>
      </c>
      <c r="C9" s="38" t="s">
        <v>128</v>
      </c>
      <c r="D9" s="49">
        <v>4</v>
      </c>
      <c r="E9" s="51">
        <v>4</v>
      </c>
      <c r="F9" s="51">
        <v>4</v>
      </c>
      <c r="G9" s="50" t="s">
        <v>40</v>
      </c>
      <c r="H9" s="45"/>
      <c r="I9" s="46"/>
      <c r="J9" s="58" t="s">
        <v>138</v>
      </c>
      <c r="M9" s="171"/>
    </row>
    <row r="10" spans="1:10" s="36" customFormat="1" ht="46.5" customHeight="1">
      <c r="A10" s="139" t="s">
        <v>36</v>
      </c>
      <c r="B10" s="44" t="s">
        <v>129</v>
      </c>
      <c r="C10" s="38" t="s">
        <v>158</v>
      </c>
      <c r="D10" s="138">
        <v>306600</v>
      </c>
      <c r="E10" s="51">
        <v>306600</v>
      </c>
      <c r="F10" s="51">
        <v>319740</v>
      </c>
      <c r="G10" s="50" t="s">
        <v>40</v>
      </c>
      <c r="H10" s="45"/>
      <c r="I10" s="46"/>
      <c r="J10" s="58" t="s">
        <v>138</v>
      </c>
    </row>
    <row r="11" spans="1:12" s="36" customFormat="1" ht="47.25" customHeight="1">
      <c r="A11" s="139" t="s">
        <v>43</v>
      </c>
      <c r="B11" s="44" t="s">
        <v>130</v>
      </c>
      <c r="C11" s="38" t="s">
        <v>157</v>
      </c>
      <c r="D11" s="49">
        <v>1825000</v>
      </c>
      <c r="E11" s="51">
        <v>1825000</v>
      </c>
      <c r="F11" s="172">
        <v>22338000</v>
      </c>
      <c r="G11" s="50" t="s">
        <v>40</v>
      </c>
      <c r="H11" s="142"/>
      <c r="I11" s="143"/>
      <c r="J11" s="161" t="s">
        <v>159</v>
      </c>
      <c r="K11" s="250" t="s">
        <v>166</v>
      </c>
      <c r="L11" s="251"/>
    </row>
    <row r="12" spans="1:10" s="36" customFormat="1" ht="51.75" customHeight="1">
      <c r="A12" s="139" t="s">
        <v>37</v>
      </c>
      <c r="B12" s="43" t="s">
        <v>131</v>
      </c>
      <c r="C12" s="38" t="s">
        <v>133</v>
      </c>
      <c r="D12" s="49">
        <v>603</v>
      </c>
      <c r="E12" s="51">
        <v>603</v>
      </c>
      <c r="F12" s="51">
        <v>603</v>
      </c>
      <c r="G12" s="50" t="s">
        <v>40</v>
      </c>
      <c r="H12" s="45"/>
      <c r="I12" s="46"/>
      <c r="J12" s="59" t="s">
        <v>138</v>
      </c>
    </row>
    <row r="13" spans="1:10" s="36" customFormat="1" ht="39.75" customHeight="1">
      <c r="A13" s="139" t="s">
        <v>38</v>
      </c>
      <c r="B13" s="43" t="s">
        <v>134</v>
      </c>
      <c r="C13" s="38" t="s">
        <v>132</v>
      </c>
      <c r="D13" s="49">
        <v>360</v>
      </c>
      <c r="E13" s="51">
        <v>360</v>
      </c>
      <c r="F13" s="51">
        <v>360</v>
      </c>
      <c r="G13" s="50" t="s">
        <v>40</v>
      </c>
      <c r="H13" s="45"/>
      <c r="I13" s="46"/>
      <c r="J13" s="59" t="s">
        <v>138</v>
      </c>
    </row>
    <row r="14" spans="1:10" s="36" customFormat="1" ht="48" customHeight="1">
      <c r="A14" s="140" t="s">
        <v>39</v>
      </c>
      <c r="B14" s="44" t="s">
        <v>135</v>
      </c>
      <c r="C14" s="38" t="s">
        <v>136</v>
      </c>
      <c r="D14" s="49">
        <v>24</v>
      </c>
      <c r="E14" s="51">
        <v>24</v>
      </c>
      <c r="F14" s="51">
        <v>24</v>
      </c>
      <c r="G14" s="50" t="s">
        <v>40</v>
      </c>
      <c r="H14" s="45"/>
      <c r="I14" s="46"/>
      <c r="J14" s="59" t="s">
        <v>138</v>
      </c>
    </row>
    <row r="15" spans="1:10" ht="15.75" customHeight="1">
      <c r="A15" s="244" t="s">
        <v>115</v>
      </c>
      <c r="B15" s="225" t="s">
        <v>116</v>
      </c>
      <c r="C15" s="226"/>
      <c r="D15" s="227"/>
      <c r="E15" s="211" t="s">
        <v>137</v>
      </c>
      <c r="F15" s="213" t="s">
        <v>167</v>
      </c>
      <c r="G15" s="214"/>
      <c r="H15" s="214"/>
      <c r="I15" s="214"/>
      <c r="J15" s="215"/>
    </row>
    <row r="16" spans="1:10" ht="16.5" thickBot="1">
      <c r="A16" s="245"/>
      <c r="B16" s="228"/>
      <c r="C16" s="229"/>
      <c r="D16" s="230"/>
      <c r="E16" s="211"/>
      <c r="F16" s="207"/>
      <c r="G16" s="208"/>
      <c r="H16" s="208"/>
      <c r="I16" s="208"/>
      <c r="J16" s="209"/>
    </row>
    <row r="17" spans="1:10" ht="15.75">
      <c r="A17" s="245"/>
      <c r="B17" s="216"/>
      <c r="C17" s="217"/>
      <c r="D17" s="218"/>
      <c r="E17" s="211"/>
      <c r="F17" s="198"/>
      <c r="G17" s="199"/>
      <c r="H17" s="199"/>
      <c r="I17" s="199"/>
      <c r="J17" s="200"/>
    </row>
    <row r="18" spans="1:10" ht="16.5" thickBot="1">
      <c r="A18" s="245"/>
      <c r="B18" s="219"/>
      <c r="C18" s="220"/>
      <c r="D18" s="221"/>
      <c r="E18" s="211"/>
      <c r="F18" s="201"/>
      <c r="G18" s="202"/>
      <c r="H18" s="202"/>
      <c r="I18" s="202"/>
      <c r="J18" s="203"/>
    </row>
    <row r="19" spans="1:10" ht="15.75">
      <c r="A19" s="245"/>
      <c r="B19" s="235"/>
      <c r="C19" s="236"/>
      <c r="D19" s="237"/>
      <c r="E19" s="211"/>
      <c r="F19" s="198"/>
      <c r="G19" s="199"/>
      <c r="H19" s="199"/>
      <c r="I19" s="199"/>
      <c r="J19" s="200"/>
    </row>
    <row r="20" spans="1:10" ht="10.5" customHeight="1" thickBot="1">
      <c r="A20" s="246"/>
      <c r="B20" s="219"/>
      <c r="C20" s="220"/>
      <c r="D20" s="221"/>
      <c r="E20" s="212"/>
      <c r="F20" s="201"/>
      <c r="G20" s="202"/>
      <c r="H20" s="202"/>
      <c r="I20" s="202"/>
      <c r="J20" s="203"/>
    </row>
    <row r="23" spans="5:6" ht="15.75">
      <c r="E23" s="25"/>
      <c r="F23" s="25"/>
    </row>
  </sheetData>
  <sheetProtection/>
  <mergeCells count="22">
    <mergeCell ref="K11:L11"/>
    <mergeCell ref="D4:D5"/>
    <mergeCell ref="G2:J2"/>
    <mergeCell ref="B2:E2"/>
    <mergeCell ref="B19:D20"/>
    <mergeCell ref="A3:J3"/>
    <mergeCell ref="A6:J6"/>
    <mergeCell ref="A15:A20"/>
    <mergeCell ref="B1:E1"/>
    <mergeCell ref="J4:J5"/>
    <mergeCell ref="E4:E5"/>
    <mergeCell ref="G1:J1"/>
    <mergeCell ref="B4:B5"/>
    <mergeCell ref="F15:J16"/>
    <mergeCell ref="B17:D18"/>
    <mergeCell ref="G4:I4"/>
    <mergeCell ref="E15:E20"/>
    <mergeCell ref="B15:D16"/>
    <mergeCell ref="C4:C5"/>
    <mergeCell ref="F4:F5"/>
    <mergeCell ref="F17:J18"/>
    <mergeCell ref="F19:J20"/>
  </mergeCells>
  <printOptions/>
  <pageMargins left="0.1968503937007874" right="0.15748031496062992" top="0.4724409448818898" bottom="0.31496062992125984" header="0.2362204724409449" footer="0.11811023622047245"/>
  <pageSetup horizontalDpi="300" verticalDpi="300" orientation="landscape" paperSize="9" scale="65" r:id="rId3"/>
  <headerFooter alignWithMargins="0">
    <oddHeader>&amp;C&amp;"Arial,Bold"&amp;12Format nr.8: Raporti i realizimit të rezultateve të programit &amp;"Arial,Regular"&amp;10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1"/>
  <sheetViews>
    <sheetView zoomScale="80" zoomScaleNormal="80" zoomScalePageLayoutView="0" workbookViewId="0" topLeftCell="A1">
      <selection activeCell="D17" sqref="D17:E18"/>
    </sheetView>
  </sheetViews>
  <sheetFormatPr defaultColWidth="11.28125" defaultRowHeight="12.75"/>
  <cols>
    <col min="1" max="1" width="17.421875" style="1" customWidth="1"/>
    <col min="2" max="2" width="56.421875" style="1" customWidth="1"/>
    <col min="3" max="3" width="19.28125" style="1" customWidth="1"/>
    <col min="4" max="4" width="23.8515625" style="1" customWidth="1"/>
    <col min="5" max="5" width="21.7109375" style="64" customWidth="1"/>
    <col min="6" max="6" width="18.421875" style="37" hidden="1" customWidth="1"/>
    <col min="7" max="7" width="19.8515625" style="37" hidden="1" customWidth="1"/>
    <col min="8" max="8" width="16.00390625" style="1" hidden="1" customWidth="1"/>
    <col min="9" max="9" width="13.421875" style="1" hidden="1" customWidth="1"/>
    <col min="10" max="10" width="19.421875" style="37" customWidth="1"/>
    <col min="11" max="11" width="19.421875" style="1" hidden="1" customWidth="1"/>
    <col min="12" max="12" width="16.28125" style="1" hidden="1" customWidth="1"/>
    <col min="13" max="13" width="12.57421875" style="1" hidden="1" customWidth="1"/>
    <col min="14" max="14" width="0" style="1" hidden="1" customWidth="1"/>
    <col min="15" max="15" width="17.00390625" style="1" hidden="1" customWidth="1"/>
    <col min="16" max="16" width="17.421875" style="1" hidden="1" customWidth="1"/>
    <col min="17" max="17" width="16.00390625" style="1" customWidth="1"/>
    <col min="18" max="18" width="14.421875" style="1" bestFit="1" customWidth="1"/>
    <col min="19" max="16384" width="11.28125" style="1" customWidth="1"/>
  </cols>
  <sheetData>
    <row r="1" spans="1:5" ht="24.75" customHeight="1" thickBot="1">
      <c r="A1" s="12" t="s">
        <v>0</v>
      </c>
      <c r="B1" s="173" t="s">
        <v>105</v>
      </c>
      <c r="C1" s="175"/>
      <c r="D1" s="12" t="s">
        <v>3</v>
      </c>
      <c r="E1" s="66"/>
    </row>
    <row r="2" spans="1:5" ht="24.75" customHeight="1" thickBot="1">
      <c r="A2" s="13" t="s">
        <v>1</v>
      </c>
      <c r="B2" s="192" t="s">
        <v>2</v>
      </c>
      <c r="C2" s="194"/>
      <c r="D2" s="13" t="s">
        <v>4</v>
      </c>
      <c r="E2" s="16" t="s">
        <v>18</v>
      </c>
    </row>
    <row r="3" spans="1:7" ht="25.5" customHeight="1" thickBot="1">
      <c r="A3" s="238" t="s">
        <v>23</v>
      </c>
      <c r="B3" s="239"/>
      <c r="C3" s="239"/>
      <c r="D3" s="239"/>
      <c r="E3" s="239"/>
      <c r="G3" s="37" t="s">
        <v>46</v>
      </c>
    </row>
    <row r="4" spans="1:5" ht="21.75" customHeight="1">
      <c r="A4" s="10" t="s">
        <v>24</v>
      </c>
      <c r="B4" s="187" t="s">
        <v>139</v>
      </c>
      <c r="C4" s="231" t="s">
        <v>93</v>
      </c>
      <c r="D4" s="233" t="s">
        <v>160</v>
      </c>
      <c r="E4" s="231" t="s">
        <v>161</v>
      </c>
    </row>
    <row r="5" spans="1:13" ht="21.75" customHeight="1">
      <c r="A5" s="65" t="s">
        <v>3</v>
      </c>
      <c r="B5" s="254"/>
      <c r="C5" s="256"/>
      <c r="D5" s="255"/>
      <c r="E5" s="256"/>
      <c r="K5" s="25">
        <f>C8+C9+C12+C13</f>
        <v>2982849</v>
      </c>
      <c r="L5" s="25">
        <f>K5-K7</f>
        <v>0</v>
      </c>
      <c r="M5" s="1" t="s">
        <v>102</v>
      </c>
    </row>
    <row r="6" spans="1:5" ht="15.75">
      <c r="A6" s="252" t="s">
        <v>140</v>
      </c>
      <c r="B6" s="252"/>
      <c r="C6" s="252"/>
      <c r="D6" s="252"/>
      <c r="E6" s="252"/>
    </row>
    <row r="7" spans="1:16" ht="30.75" customHeight="1">
      <c r="A7" s="46" t="s">
        <v>44</v>
      </c>
      <c r="B7" s="162" t="s">
        <v>141</v>
      </c>
      <c r="C7" s="68">
        <v>11000</v>
      </c>
      <c r="D7" s="133">
        <v>11000</v>
      </c>
      <c r="E7" s="134">
        <v>10181</v>
      </c>
      <c r="F7" s="81"/>
      <c r="K7" s="136">
        <f>2555998+426851</f>
        <v>2982849</v>
      </c>
      <c r="L7" s="64" t="s">
        <v>94</v>
      </c>
      <c r="O7" s="1" t="s">
        <v>101</v>
      </c>
      <c r="P7" s="1" t="s">
        <v>48</v>
      </c>
    </row>
    <row r="8" spans="1:16" ht="30.75" customHeight="1">
      <c r="A8" s="46" t="s">
        <v>34</v>
      </c>
      <c r="B8" s="44" t="s">
        <v>125</v>
      </c>
      <c r="C8" s="167">
        <v>2292063</v>
      </c>
      <c r="D8" s="69">
        <v>2222549</v>
      </c>
      <c r="E8" s="168">
        <v>2213474</v>
      </c>
      <c r="F8" s="81">
        <f>E8+E9+E12+E13</f>
        <v>2889022</v>
      </c>
      <c r="G8" s="37">
        <v>2013449</v>
      </c>
      <c r="I8" s="1" t="s">
        <v>50</v>
      </c>
      <c r="J8" s="135"/>
      <c r="K8" s="136">
        <f aca="true" t="shared" si="0" ref="K8:K13">L8/3796</f>
        <v>0.7463119072708114</v>
      </c>
      <c r="L8" s="64">
        <v>2833</v>
      </c>
      <c r="M8" s="1" t="s">
        <v>98</v>
      </c>
      <c r="N8" s="1" t="s">
        <v>50</v>
      </c>
      <c r="O8" s="37">
        <f>1277999+213425</f>
        <v>1491424</v>
      </c>
      <c r="P8" s="25">
        <f>1198353+201151</f>
        <v>1399504</v>
      </c>
    </row>
    <row r="9" spans="1:16" ht="21.75" customHeight="1">
      <c r="A9" s="46" t="s">
        <v>35</v>
      </c>
      <c r="B9" s="44" t="s">
        <v>119</v>
      </c>
      <c r="C9" s="167">
        <v>3150</v>
      </c>
      <c r="D9" s="69">
        <f>C9/12*12</f>
        <v>3150</v>
      </c>
      <c r="E9" s="168">
        <v>2960</v>
      </c>
      <c r="F9" s="81"/>
      <c r="G9" s="37" t="s">
        <v>48</v>
      </c>
      <c r="H9" s="1" t="s">
        <v>49</v>
      </c>
      <c r="I9" s="1" t="s">
        <v>50</v>
      </c>
      <c r="J9" s="136"/>
      <c r="K9" s="137">
        <f t="shared" si="0"/>
        <v>0.001053740779768177</v>
      </c>
      <c r="L9" s="64">
        <v>4</v>
      </c>
      <c r="M9" s="1" t="s">
        <v>99</v>
      </c>
      <c r="O9" s="25">
        <f>D8+D9+D12+D13</f>
        <v>2913335</v>
      </c>
      <c r="P9" s="25">
        <f>E8+E9+E12+E13</f>
        <v>2889022</v>
      </c>
    </row>
    <row r="10" spans="1:16" ht="21.75" customHeight="1">
      <c r="A10" s="46" t="s">
        <v>36</v>
      </c>
      <c r="B10" s="44" t="s">
        <v>129</v>
      </c>
      <c r="C10" s="68">
        <v>9300</v>
      </c>
      <c r="D10" s="69">
        <v>9500</v>
      </c>
      <c r="E10" s="124">
        <v>9477</v>
      </c>
      <c r="F10" s="81" t="e">
        <f>E10+E11+#REF!+#REF!+#REF!+#REF!+E14+#REF!</f>
        <v>#REF!</v>
      </c>
      <c r="G10" s="37">
        <v>492555</v>
      </c>
      <c r="H10" s="1">
        <v>529320</v>
      </c>
      <c r="J10" s="136"/>
      <c r="K10" s="137">
        <f t="shared" si="0"/>
        <v>0</v>
      </c>
      <c r="L10" s="64"/>
      <c r="O10" s="25">
        <f>O8-O9</f>
        <v>-1421911</v>
      </c>
      <c r="P10" s="25">
        <f>P8-P9</f>
        <v>-1489518</v>
      </c>
    </row>
    <row r="11" spans="1:16" ht="21.75" customHeight="1">
      <c r="A11" s="46" t="s">
        <v>43</v>
      </c>
      <c r="B11" s="44" t="s">
        <v>143</v>
      </c>
      <c r="C11" s="68">
        <v>364160</v>
      </c>
      <c r="D11" s="69">
        <v>383157</v>
      </c>
      <c r="E11" s="124">
        <v>352810</v>
      </c>
      <c r="J11" s="136"/>
      <c r="K11" s="137">
        <f t="shared" si="0"/>
        <v>0</v>
      </c>
      <c r="L11" s="64"/>
      <c r="N11" s="1" t="s">
        <v>104</v>
      </c>
      <c r="O11" s="25">
        <f>D7+D10+D11+D14</f>
        <v>801581</v>
      </c>
      <c r="P11" s="25">
        <f>E7+E10+E11+E14</f>
        <v>767619</v>
      </c>
    </row>
    <row r="12" spans="1:16" ht="36.75" customHeight="1">
      <c r="A12" s="46" t="s">
        <v>37</v>
      </c>
      <c r="B12" s="44" t="s">
        <v>144</v>
      </c>
      <c r="C12" s="169">
        <v>404075</v>
      </c>
      <c r="D12" s="69">
        <f>C12/12*12</f>
        <v>404075</v>
      </c>
      <c r="E12" s="124">
        <v>397604</v>
      </c>
      <c r="I12" s="1" t="s">
        <v>50</v>
      </c>
      <c r="J12" s="136"/>
      <c r="K12" s="137">
        <f t="shared" si="0"/>
        <v>0.1588514225500527</v>
      </c>
      <c r="L12" s="1">
        <v>603</v>
      </c>
      <c r="O12" s="25">
        <f>O9+O11</f>
        <v>3714916</v>
      </c>
      <c r="P12" s="25">
        <f>P9+P11</f>
        <v>3656641</v>
      </c>
    </row>
    <row r="13" spans="1:16" ht="34.5" customHeight="1">
      <c r="A13" s="46" t="s">
        <v>38</v>
      </c>
      <c r="B13" s="44" t="s">
        <v>145</v>
      </c>
      <c r="C13" s="169">
        <v>283561</v>
      </c>
      <c r="D13" s="69">
        <f>C13/12*12</f>
        <v>283561</v>
      </c>
      <c r="E13" s="124">
        <v>274984</v>
      </c>
      <c r="I13" s="1" t="s">
        <v>50</v>
      </c>
      <c r="J13" s="136"/>
      <c r="K13" s="137">
        <f t="shared" si="0"/>
        <v>0.09483667017913593</v>
      </c>
      <c r="L13" s="1">
        <v>360</v>
      </c>
      <c r="M13" s="1" t="s">
        <v>100</v>
      </c>
      <c r="P13" s="1">
        <v>1657649</v>
      </c>
    </row>
    <row r="14" spans="1:16" ht="32.25" customHeight="1">
      <c r="A14" s="48" t="s">
        <v>39</v>
      </c>
      <c r="B14" s="44" t="s">
        <v>146</v>
      </c>
      <c r="C14" s="63">
        <f>1942191-1600000</f>
        <v>342191</v>
      </c>
      <c r="D14" s="69">
        <v>397924</v>
      </c>
      <c r="E14" s="124">
        <v>395151</v>
      </c>
      <c r="K14" s="25">
        <f>SUM(K8:K13)</f>
        <v>1.0010537407797682</v>
      </c>
      <c r="P14" s="25"/>
    </row>
    <row r="15" spans="1:13" ht="22.5" customHeight="1">
      <c r="A15" s="145"/>
      <c r="B15" s="145" t="s">
        <v>147</v>
      </c>
      <c r="C15" s="146">
        <f>SUM(C7:C14)</f>
        <v>3709500</v>
      </c>
      <c r="D15" s="146">
        <f>SUM(D7:D14)</f>
        <v>3714916</v>
      </c>
      <c r="E15" s="146">
        <f>SUM(E7:E14)</f>
        <v>3656641</v>
      </c>
      <c r="K15" s="25"/>
      <c r="L15" s="257"/>
      <c r="M15" s="257"/>
    </row>
    <row r="16" spans="1:11" ht="21.75" customHeight="1">
      <c r="A16" s="253"/>
      <c r="B16" s="253"/>
      <c r="C16" s="253"/>
      <c r="D16" s="253"/>
      <c r="E16" s="253"/>
      <c r="K16" s="25">
        <f>C7+C10+C11+C14</f>
        <v>726651</v>
      </c>
    </row>
    <row r="17" spans="1:5" ht="15.75" customHeight="1">
      <c r="A17" s="258" t="s">
        <v>115</v>
      </c>
      <c r="B17" s="225" t="s">
        <v>151</v>
      </c>
      <c r="C17" s="225" t="s">
        <v>142</v>
      </c>
      <c r="D17" s="260" t="s">
        <v>167</v>
      </c>
      <c r="E17" s="260"/>
    </row>
    <row r="18" spans="1:5" ht="6" customHeight="1" thickBot="1">
      <c r="A18" s="259"/>
      <c r="B18" s="228"/>
      <c r="C18" s="225"/>
      <c r="D18" s="260"/>
      <c r="E18" s="260"/>
    </row>
    <row r="19" spans="1:12" ht="15.75">
      <c r="A19" s="259"/>
      <c r="B19" s="216"/>
      <c r="C19" s="225"/>
      <c r="D19" s="253"/>
      <c r="E19" s="253"/>
      <c r="K19" s="25">
        <f>K5+K16</f>
        <v>3709500</v>
      </c>
      <c r="L19" s="163" t="s">
        <v>103</v>
      </c>
    </row>
    <row r="20" spans="1:5" ht="6.75" customHeight="1" thickBot="1">
      <c r="A20" s="259"/>
      <c r="B20" s="219"/>
      <c r="C20" s="225"/>
      <c r="D20" s="253"/>
      <c r="E20" s="253"/>
    </row>
    <row r="21" spans="1:5" ht="15.75">
      <c r="A21" s="259"/>
      <c r="B21" s="216"/>
      <c r="C21" s="225"/>
      <c r="D21" s="253"/>
      <c r="E21" s="253"/>
    </row>
    <row r="22" spans="1:5" ht="3.75" customHeight="1" thickBot="1">
      <c r="A22" s="183"/>
      <c r="B22" s="219"/>
      <c r="C22" s="228"/>
      <c r="D22" s="253"/>
      <c r="E22" s="253"/>
    </row>
    <row r="24" spans="1:5" ht="15.75">
      <c r="A24" s="30" t="s">
        <v>162</v>
      </c>
      <c r="B24" s="31"/>
      <c r="C24" s="125"/>
      <c r="D24" s="125"/>
      <c r="E24" s="128"/>
    </row>
    <row r="25" spans="1:17" ht="15.75">
      <c r="A25" s="31"/>
      <c r="B25" s="31"/>
      <c r="C25" s="125"/>
      <c r="D25" s="125"/>
      <c r="E25" s="147"/>
      <c r="J25" s="37">
        <f>'Formati 6'!C22</f>
        <v>3709500</v>
      </c>
      <c r="K25" s="25">
        <f>J25-C15</f>
        <v>0</v>
      </c>
      <c r="L25" s="25"/>
      <c r="Q25" s="147" t="s">
        <v>163</v>
      </c>
    </row>
    <row r="26" spans="3:18" ht="15.75">
      <c r="C26" s="126"/>
      <c r="D26" s="126"/>
      <c r="E26" s="127"/>
      <c r="J26" s="37">
        <f>'Formati 6'!D26</f>
        <v>3714916</v>
      </c>
      <c r="K26" s="37">
        <f>J26-D15</f>
        <v>0</v>
      </c>
      <c r="Q26" s="127" t="s">
        <v>96</v>
      </c>
      <c r="R26" s="25"/>
    </row>
    <row r="27" spans="3:18" ht="15.75">
      <c r="C27" s="25"/>
      <c r="D27" s="25"/>
      <c r="E27" s="127"/>
      <c r="J27" s="37">
        <f>'Formati 6'!E26</f>
        <v>3656641</v>
      </c>
      <c r="K27" s="25">
        <f>J27-E15</f>
        <v>0</v>
      </c>
      <c r="L27" s="25"/>
      <c r="Q27" s="127" t="s">
        <v>97</v>
      </c>
      <c r="R27" s="25"/>
    </row>
    <row r="28" spans="3:11" ht="15.75">
      <c r="C28" s="25"/>
      <c r="D28" s="25"/>
      <c r="E28" s="127"/>
      <c r="K28" s="25"/>
    </row>
    <row r="29" ht="15.75">
      <c r="E29" s="127"/>
    </row>
    <row r="30" spans="1:5" ht="15.75">
      <c r="A30" s="37"/>
      <c r="B30" s="37"/>
      <c r="C30" s="25"/>
      <c r="E30" s="127"/>
    </row>
    <row r="31" spans="1:2" ht="15.75">
      <c r="A31" s="37"/>
      <c r="B31" s="37"/>
    </row>
    <row r="32" spans="1:2" ht="15.75">
      <c r="A32" s="37"/>
      <c r="B32" s="37"/>
    </row>
    <row r="33" spans="1:2" ht="15.75">
      <c r="A33" s="37"/>
      <c r="B33" s="37"/>
    </row>
    <row r="34" spans="1:2" ht="15.75">
      <c r="A34" s="37"/>
      <c r="B34" s="37"/>
    </row>
    <row r="35" spans="1:2" ht="15.75">
      <c r="A35" s="37"/>
      <c r="B35" s="37"/>
    </row>
    <row r="36" spans="1:2" ht="15.75">
      <c r="A36" s="37"/>
      <c r="B36" s="37"/>
    </row>
    <row r="37" spans="1:2" ht="15.75">
      <c r="A37" s="37"/>
      <c r="B37" s="37"/>
    </row>
    <row r="38" spans="1:2" ht="15.75">
      <c r="A38" s="37"/>
      <c r="B38" s="37"/>
    </row>
    <row r="39" spans="1:2" ht="15.75">
      <c r="A39" s="37"/>
      <c r="B39" s="37"/>
    </row>
    <row r="40" spans="1:2" ht="15.75">
      <c r="A40" s="37"/>
      <c r="B40" s="37"/>
    </row>
    <row r="41" spans="1:2" ht="15.75">
      <c r="A41" s="37"/>
      <c r="B41" s="37"/>
    </row>
  </sheetData>
  <sheetProtection/>
  <mergeCells count="18">
    <mergeCell ref="L15:M15"/>
    <mergeCell ref="B1:C1"/>
    <mergeCell ref="A17:A22"/>
    <mergeCell ref="B2:C2"/>
    <mergeCell ref="A16:E16"/>
    <mergeCell ref="B21:B22"/>
    <mergeCell ref="B19:B20"/>
    <mergeCell ref="B17:B18"/>
    <mergeCell ref="C17:C22"/>
    <mergeCell ref="D17:E18"/>
    <mergeCell ref="A3:E3"/>
    <mergeCell ref="A6:E6"/>
    <mergeCell ref="D21:E22"/>
    <mergeCell ref="D19:E20"/>
    <mergeCell ref="B4:B5"/>
    <mergeCell ref="D4:D5"/>
    <mergeCell ref="C4:C5"/>
    <mergeCell ref="E4:E5"/>
  </mergeCells>
  <printOptions horizontalCentered="1"/>
  <pageMargins left="0.31496062992125984" right="0.15748031496062992" top="0.5118110236220472" bottom="0.2755905511811024" header="0.2362204724409449" footer="0.15748031496062992"/>
  <pageSetup horizontalDpi="300" verticalDpi="300" orientation="landscape" paperSize="9" scale="85" r:id="rId3"/>
  <headerFooter alignWithMargins="0">
    <oddHeader>&amp;C&amp;"Arial,Bold"&amp;12Format nr. 9: Raporti i shpenzimeve faktike të programit sipas rezultatit&amp;"Arial,Regular"&amp;10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D1">
      <selection activeCell="A1" sqref="A1:H9"/>
    </sheetView>
  </sheetViews>
  <sheetFormatPr defaultColWidth="11.28125" defaultRowHeight="12.75"/>
  <cols>
    <col min="1" max="1" width="4.8515625" style="1" customWidth="1"/>
    <col min="2" max="2" width="36.57421875" style="18" customWidth="1"/>
    <col min="3" max="3" width="12.7109375" style="1" customWidth="1"/>
    <col min="4" max="4" width="12.8515625" style="1" customWidth="1"/>
    <col min="5" max="5" width="14.28125" style="33" customWidth="1"/>
    <col min="6" max="6" width="14.421875" style="33" customWidth="1"/>
    <col min="7" max="7" width="10.8515625" style="21" customWidth="1"/>
    <col min="8" max="8" width="58.00390625" style="19" customWidth="1"/>
    <col min="9" max="9" width="11.28125" style="1" customWidth="1"/>
    <col min="10" max="10" width="22.00390625" style="1" customWidth="1"/>
    <col min="11" max="16384" width="11.28125" style="1" customWidth="1"/>
  </cols>
  <sheetData>
    <row r="1" spans="1:8" ht="29.25" customHeight="1" thickBot="1">
      <c r="A1" s="262" t="s">
        <v>148</v>
      </c>
      <c r="B1" s="263"/>
      <c r="C1" s="263"/>
      <c r="D1" s="263"/>
      <c r="E1" s="263"/>
      <c r="F1" s="263"/>
      <c r="G1" s="263"/>
      <c r="H1" s="263"/>
    </row>
    <row r="2" spans="1:8" ht="42.75" customHeight="1" thickBot="1">
      <c r="A2" s="17" t="s">
        <v>26</v>
      </c>
      <c r="B2" s="35" t="s">
        <v>149</v>
      </c>
      <c r="C2" s="17" t="s">
        <v>1</v>
      </c>
      <c r="D2" s="17" t="s">
        <v>29</v>
      </c>
      <c r="E2" s="67" t="s">
        <v>47</v>
      </c>
      <c r="F2" s="32" t="s">
        <v>25</v>
      </c>
      <c r="G2" s="131" t="s">
        <v>32</v>
      </c>
      <c r="H2" s="17" t="s">
        <v>31</v>
      </c>
    </row>
    <row r="3" spans="1:8" ht="37.5" customHeight="1" thickBot="1">
      <c r="A3" s="264" t="s">
        <v>92</v>
      </c>
      <c r="B3" s="265"/>
      <c r="C3" s="265"/>
      <c r="D3" s="265"/>
      <c r="E3" s="265"/>
      <c r="F3" s="265"/>
      <c r="G3" s="265"/>
      <c r="H3" s="266"/>
    </row>
    <row r="4" spans="1:8" s="41" customFormat="1" ht="37.5" customHeight="1" thickBot="1">
      <c r="A4" s="52">
        <v>1</v>
      </c>
      <c r="B4" s="60" t="s">
        <v>27</v>
      </c>
      <c r="C4" s="53">
        <v>3440</v>
      </c>
      <c r="D4" s="47" t="s">
        <v>33</v>
      </c>
      <c r="E4" s="54">
        <v>5000</v>
      </c>
      <c r="F4" s="55">
        <v>5000</v>
      </c>
      <c r="G4" s="56">
        <f>F4/E4</f>
        <v>1</v>
      </c>
      <c r="H4" s="57" t="s">
        <v>164</v>
      </c>
    </row>
    <row r="5" spans="1:8" ht="37.5" customHeight="1" thickBot="1">
      <c r="A5" s="228" t="s">
        <v>14</v>
      </c>
      <c r="B5" s="229"/>
      <c r="C5" s="229"/>
      <c r="D5" s="230"/>
      <c r="E5" s="39">
        <f>E4</f>
        <v>5000</v>
      </c>
      <c r="F5" s="39">
        <f>F4</f>
        <v>5000</v>
      </c>
      <c r="G5" s="42">
        <f>F5/E5</f>
        <v>1</v>
      </c>
      <c r="H5" s="40"/>
    </row>
    <row r="6" spans="1:8" ht="37.5" customHeight="1" thickBot="1">
      <c r="A6" s="270" t="s">
        <v>45</v>
      </c>
      <c r="B6" s="271"/>
      <c r="C6" s="272"/>
      <c r="D6" s="271"/>
      <c r="E6" s="271"/>
      <c r="F6" s="271"/>
      <c r="G6" s="271"/>
      <c r="H6" s="273"/>
    </row>
    <row r="7" spans="1:8" ht="45" customHeight="1">
      <c r="A7" s="73">
        <v>1</v>
      </c>
      <c r="B7" s="132" t="s">
        <v>150</v>
      </c>
      <c r="C7" s="74">
        <v>3440</v>
      </c>
      <c r="D7" s="75" t="s">
        <v>51</v>
      </c>
      <c r="E7" s="76">
        <v>6000</v>
      </c>
      <c r="F7" s="77">
        <v>5181</v>
      </c>
      <c r="G7" s="78">
        <f>F7/E7</f>
        <v>0.8635</v>
      </c>
      <c r="H7" s="79" t="s">
        <v>165</v>
      </c>
    </row>
    <row r="8" spans="1:8" s="33" customFormat="1" ht="37.5" customHeight="1" thickBot="1">
      <c r="A8" s="267" t="s">
        <v>14</v>
      </c>
      <c r="B8" s="268"/>
      <c r="C8" s="268"/>
      <c r="D8" s="269"/>
      <c r="E8" s="70">
        <f>SUM(E7:E7)</f>
        <v>6000</v>
      </c>
      <c r="F8" s="39">
        <f>SUM(F7:F7)</f>
        <v>5181</v>
      </c>
      <c r="G8" s="71">
        <f>F8/E8</f>
        <v>0.8635</v>
      </c>
      <c r="H8" s="72"/>
    </row>
    <row r="9" spans="2:8" ht="15.75">
      <c r="B9" s="27"/>
      <c r="H9" s="26"/>
    </row>
    <row r="10" ht="15.75">
      <c r="B10" s="27"/>
    </row>
    <row r="11" spans="2:6" ht="29.25" customHeight="1">
      <c r="B11" s="27"/>
      <c r="D11" s="257"/>
      <c r="E11" s="257"/>
      <c r="F11" s="80"/>
    </row>
    <row r="12" spans="2:6" ht="15.75">
      <c r="B12" s="27"/>
      <c r="D12" s="257"/>
      <c r="E12" s="257"/>
      <c r="F12" s="144"/>
    </row>
    <row r="13" spans="2:8" ht="15.75">
      <c r="B13" s="27"/>
      <c r="E13" s="261" t="s">
        <v>19</v>
      </c>
      <c r="F13" s="261"/>
      <c r="G13" s="261"/>
      <c r="H13" s="261"/>
    </row>
    <row r="14" spans="2:8" ht="15.75">
      <c r="B14" s="27"/>
      <c r="E14" s="34"/>
      <c r="F14" s="34"/>
      <c r="G14" s="28"/>
      <c r="H14" s="29"/>
    </row>
    <row r="15" spans="2:8" ht="15" customHeight="1">
      <c r="B15" s="27"/>
      <c r="E15" s="261" t="s">
        <v>30</v>
      </c>
      <c r="F15" s="261"/>
      <c r="G15" s="261"/>
      <c r="H15" s="261"/>
    </row>
  </sheetData>
  <sheetProtection/>
  <mergeCells count="8">
    <mergeCell ref="E15:H15"/>
    <mergeCell ref="E13:H13"/>
    <mergeCell ref="A1:H1"/>
    <mergeCell ref="A3:H3"/>
    <mergeCell ref="A5:D5"/>
    <mergeCell ref="A8:D8"/>
    <mergeCell ref="A6:H6"/>
    <mergeCell ref="D11:E12"/>
  </mergeCells>
  <printOptions horizontalCentered="1"/>
  <pageMargins left="0.18" right="0.16" top="0.82" bottom="0.2" header="0.37" footer="0.11"/>
  <pageSetup horizontalDpi="300" verticalDpi="300" orientation="landscape" paperSize="9" scale="80" r:id="rId1"/>
  <headerFooter alignWithMargins="0">
    <oddHeader>&amp;C&amp;"Arial,Bold"&amp;12Format nr. 10: Projektet me financim te brendshem 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7:I2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57421875" style="0" customWidth="1"/>
    <col min="2" max="2" width="20.421875" style="0" customWidth="1"/>
    <col min="5" max="5" width="11.140625" style="0" customWidth="1"/>
    <col min="6" max="6" width="12.00390625" style="0" customWidth="1"/>
    <col min="7" max="7" width="13.421875" style="0" customWidth="1"/>
    <col min="8" max="8" width="18.421875" style="0" customWidth="1"/>
    <col min="9" max="9" width="19.28125" style="0" customWidth="1"/>
  </cols>
  <sheetData>
    <row r="7" spans="2:4" ht="12.75">
      <c r="B7" s="82" t="s">
        <v>52</v>
      </c>
      <c r="C7" s="82"/>
      <c r="D7" s="82" t="s">
        <v>53</v>
      </c>
    </row>
    <row r="8" spans="3:9" ht="16.5" thickBot="1">
      <c r="C8" s="83"/>
      <c r="D8" s="84"/>
      <c r="E8" s="84"/>
      <c r="F8" s="84"/>
      <c r="G8" s="84"/>
      <c r="H8" s="85"/>
      <c r="I8" s="82" t="s">
        <v>54</v>
      </c>
    </row>
    <row r="9" spans="2:9" ht="12.75">
      <c r="B9" s="86"/>
      <c r="C9" s="87" t="s">
        <v>55</v>
      </c>
      <c r="D9" s="88" t="s">
        <v>56</v>
      </c>
      <c r="E9" s="88" t="s">
        <v>57</v>
      </c>
      <c r="F9" s="89" t="s">
        <v>58</v>
      </c>
      <c r="G9" s="90" t="s">
        <v>59</v>
      </c>
      <c r="H9" s="274" t="s">
        <v>22</v>
      </c>
      <c r="I9" s="275"/>
    </row>
    <row r="10" spans="2:9" ht="12.75">
      <c r="B10" s="91" t="s">
        <v>60</v>
      </c>
      <c r="C10" s="92" t="s">
        <v>61</v>
      </c>
      <c r="D10" s="93" t="s">
        <v>62</v>
      </c>
      <c r="E10" s="94" t="s">
        <v>63</v>
      </c>
      <c r="F10" s="93" t="s">
        <v>64</v>
      </c>
      <c r="G10" s="95" t="s">
        <v>65</v>
      </c>
      <c r="H10" s="95" t="s">
        <v>66</v>
      </c>
      <c r="I10" s="96" t="s">
        <v>67</v>
      </c>
    </row>
    <row r="11" spans="2:9" ht="13.5" thickBot="1">
      <c r="B11" s="97"/>
      <c r="C11" s="98"/>
      <c r="D11" s="99" t="s">
        <v>68</v>
      </c>
      <c r="E11" s="100" t="s">
        <v>69</v>
      </c>
      <c r="F11" s="99" t="s">
        <v>70</v>
      </c>
      <c r="G11" s="101" t="s">
        <v>71</v>
      </c>
      <c r="H11" s="102" t="s">
        <v>72</v>
      </c>
      <c r="I11" s="103" t="s">
        <v>73</v>
      </c>
    </row>
    <row r="12" spans="2:9" ht="12.75">
      <c r="B12" s="104"/>
      <c r="C12" s="105"/>
      <c r="D12" s="105"/>
      <c r="E12" s="106"/>
      <c r="F12" s="107"/>
      <c r="G12" s="106"/>
      <c r="H12" s="108"/>
      <c r="I12" s="109"/>
    </row>
    <row r="13" spans="2:9" ht="24">
      <c r="B13" s="110" t="s">
        <v>74</v>
      </c>
      <c r="C13" s="111" t="s">
        <v>75</v>
      </c>
      <c r="D13" s="111" t="s">
        <v>76</v>
      </c>
      <c r="E13" s="112" t="s">
        <v>77</v>
      </c>
      <c r="F13" s="112" t="s">
        <v>78</v>
      </c>
      <c r="G13" s="113" t="s">
        <v>90</v>
      </c>
      <c r="H13" s="114"/>
      <c r="I13" s="115" t="s">
        <v>79</v>
      </c>
    </row>
    <row r="14" spans="2:9" ht="24">
      <c r="B14" s="110" t="s">
        <v>80</v>
      </c>
      <c r="C14" s="111" t="s">
        <v>75</v>
      </c>
      <c r="D14" s="111" t="s">
        <v>76</v>
      </c>
      <c r="E14" s="112" t="s">
        <v>81</v>
      </c>
      <c r="F14" s="112" t="s">
        <v>82</v>
      </c>
      <c r="G14" s="113" t="s">
        <v>87</v>
      </c>
      <c r="H14" s="114"/>
      <c r="I14" s="115" t="s">
        <v>79</v>
      </c>
    </row>
    <row r="15" spans="2:9" ht="24">
      <c r="B15" s="110" t="s">
        <v>83</v>
      </c>
      <c r="C15" s="111" t="s">
        <v>75</v>
      </c>
      <c r="D15" s="111" t="s">
        <v>76</v>
      </c>
      <c r="E15" s="112" t="s">
        <v>84</v>
      </c>
      <c r="F15" s="112" t="s">
        <v>85</v>
      </c>
      <c r="G15" s="113" t="s">
        <v>88</v>
      </c>
      <c r="H15" s="116"/>
      <c r="I15" s="115" t="s">
        <v>79</v>
      </c>
    </row>
    <row r="16" spans="2:9" ht="21" customHeight="1" thickBot="1">
      <c r="B16" s="117" t="s">
        <v>16</v>
      </c>
      <c r="C16" s="118"/>
      <c r="D16" s="118"/>
      <c r="E16" s="119"/>
      <c r="F16" s="120" t="s">
        <v>86</v>
      </c>
      <c r="G16" s="121" t="s">
        <v>89</v>
      </c>
      <c r="H16" s="122"/>
      <c r="I16" s="123"/>
    </row>
    <row r="18" spans="1:6" ht="15.75">
      <c r="A18" s="30"/>
      <c r="B18" s="1"/>
      <c r="C18" s="1"/>
      <c r="D18" s="1"/>
      <c r="E18" s="1"/>
      <c r="F18" s="1"/>
    </row>
    <row r="19" spans="1:6" ht="15.75">
      <c r="A19" s="30"/>
      <c r="B19" s="1"/>
      <c r="C19" s="1"/>
      <c r="D19" s="1"/>
      <c r="E19" s="1"/>
      <c r="F19" s="1"/>
    </row>
    <row r="21" ht="12.75">
      <c r="B21" s="164"/>
    </row>
  </sheetData>
  <sheetProtection/>
  <mergeCells count="1">
    <mergeCell ref="H9:I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Alesia Shala</dc:creator>
  <cp:keywords/>
  <dc:description/>
  <cp:lastModifiedBy>Lysien Ali</cp:lastModifiedBy>
  <cp:lastPrinted>2014-01-30T11:32:32Z</cp:lastPrinted>
  <dcterms:created xsi:type="dcterms:W3CDTF">2008-10-13T19:21:15Z</dcterms:created>
  <dcterms:modified xsi:type="dcterms:W3CDTF">2014-04-16T06:28:26Z</dcterms:modified>
  <cp:category/>
  <cp:version/>
  <cp:contentType/>
  <cp:contentStatus/>
</cp:coreProperties>
</file>