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Aneksi 1" sheetId="1" r:id="rId1"/>
    <sheet name="Aneksi 2" sheetId="2" r:id="rId2"/>
    <sheet name="Aneksi 3" sheetId="3" r:id="rId3"/>
    <sheet name="Aneksi 4" sheetId="4" r:id="rId4"/>
    <sheet name="Aneksi 5" sheetId="5" r:id="rId5"/>
  </sheets>
  <calcPr calcId="152511"/>
</workbook>
</file>

<file path=xl/calcChain.xml><?xml version="1.0" encoding="utf-8"?>
<calcChain xmlns="http://schemas.openxmlformats.org/spreadsheetml/2006/main">
  <c r="O26" i="3" l="1"/>
  <c r="M11" i="3"/>
  <c r="G21" i="2"/>
  <c r="F25" i="2" l="1"/>
  <c r="F19" i="2"/>
  <c r="F21" i="2" s="1"/>
  <c r="F26" i="2" s="1"/>
  <c r="F12" i="2"/>
  <c r="F17" i="2" s="1"/>
  <c r="F28" i="2" s="1"/>
  <c r="F11" i="2"/>
  <c r="F10" i="2"/>
  <c r="E25" i="2"/>
  <c r="E21" i="2"/>
  <c r="E26" i="2" s="1"/>
  <c r="E19" i="2"/>
  <c r="E12" i="2"/>
  <c r="E11" i="2"/>
  <c r="E17" i="2" s="1"/>
  <c r="E28" i="2" s="1"/>
  <c r="E10" i="2"/>
  <c r="D19" i="2"/>
  <c r="D12" i="2"/>
  <c r="D11" i="2"/>
  <c r="D10" i="2"/>
  <c r="C19" i="2"/>
  <c r="C12" i="2"/>
  <c r="C11" i="2"/>
  <c r="C10" i="2"/>
  <c r="N15" i="3"/>
  <c r="I40" i="4" l="1"/>
  <c r="I39" i="4"/>
  <c r="I38" i="4"/>
  <c r="I37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O14" i="3"/>
  <c r="L14" i="3"/>
  <c r="I14" i="3"/>
  <c r="F14" i="3"/>
  <c r="O13" i="3"/>
  <c r="L13" i="3"/>
  <c r="I13" i="3"/>
  <c r="F13" i="3"/>
  <c r="O12" i="3"/>
  <c r="L12" i="3"/>
  <c r="I12" i="3"/>
  <c r="F12" i="3"/>
  <c r="O11" i="3"/>
  <c r="L11" i="3"/>
  <c r="I11" i="3"/>
  <c r="F11" i="3"/>
  <c r="H25" i="2"/>
  <c r="G25" i="2"/>
  <c r="D25" i="2"/>
  <c r="C25" i="2"/>
  <c r="I24" i="2"/>
  <c r="I23" i="2"/>
  <c r="I22" i="2"/>
  <c r="H21" i="2"/>
  <c r="G26" i="2"/>
  <c r="D21" i="2"/>
  <c r="C21" i="2"/>
  <c r="C26" i="2" s="1"/>
  <c r="I20" i="2"/>
  <c r="I19" i="2"/>
  <c r="I18" i="2"/>
  <c r="H17" i="2"/>
  <c r="G17" i="2"/>
  <c r="D17" i="2"/>
  <c r="C17" i="2"/>
  <c r="I16" i="2"/>
  <c r="I15" i="2"/>
  <c r="I14" i="2"/>
  <c r="I13" i="2"/>
  <c r="I12" i="2"/>
  <c r="I11" i="2"/>
  <c r="I10" i="2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I16" i="1"/>
  <c r="I15" i="1"/>
  <c r="I14" i="1"/>
  <c r="I13" i="1"/>
  <c r="I12" i="1"/>
  <c r="R14" i="3" l="1"/>
  <c r="G28" i="2"/>
  <c r="C28" i="2"/>
  <c r="I17" i="2"/>
  <c r="I21" i="2"/>
  <c r="D26" i="2"/>
  <c r="D28" i="2" s="1"/>
  <c r="H26" i="2"/>
  <c r="H28" i="2" s="1"/>
  <c r="I18" i="1"/>
  <c r="I25" i="2"/>
  <c r="P13" i="3"/>
  <c r="P11" i="3"/>
  <c r="P12" i="3"/>
  <c r="R11" i="3"/>
  <c r="R13" i="3"/>
  <c r="Q13" i="3"/>
  <c r="Q14" i="3"/>
  <c r="Q11" i="3"/>
  <c r="R12" i="3"/>
  <c r="P14" i="3"/>
  <c r="Q12" i="3"/>
  <c r="I26" i="2" l="1"/>
  <c r="I28" i="2" s="1"/>
</calcChain>
</file>

<file path=xl/sharedStrings.xml><?xml version="1.0" encoding="utf-8"?>
<sst xmlns="http://schemas.openxmlformats.org/spreadsheetml/2006/main" count="341" uniqueCount="193">
  <si>
    <t>ANEKSI nr.1 "Raporti i Shpenzimeve sipas Programeve"</t>
  </si>
  <si>
    <t>ne 000/leke</t>
  </si>
  <si>
    <t>Emri i Grupit</t>
  </si>
  <si>
    <t>MINISTRIA E DREJTESISE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</si>
  <si>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</si>
  <si>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</si>
  <si>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</si>
  <si>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</si>
  <si>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</si>
  <si>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</si>
  <si>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</si>
  <si>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</si>
  <si>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</si>
  <si>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</si>
  <si>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</si>
  <si>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</si>
  <si>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</si>
  <si>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</si>
  <si>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</si>
  <si>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</si>
  <si>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Plan i Rishikuar Viti_______</t>
  </si>
  <si>
    <t xml:space="preserve"> Plani i Periudhes/progresiv</t>
  </si>
  <si>
    <t>i
Periudhes/progresiv</t>
  </si>
  <si>
    <t>01120</t>
  </si>
  <si>
    <t>Qendra e Botimeve Zyrtare</t>
  </si>
  <si>
    <t>Totali i Shpenzimeve te Ministrise</t>
  </si>
  <si>
    <t xml:space="preserve">Shpenzime nga te Ardhurat Jashte limitit </t>
  </si>
  <si>
    <t xml:space="preserve">Totali </t>
  </si>
  <si>
    <t>Sekretari i Përgjithshëm</t>
  </si>
  <si>
    <t>Emri</t>
  </si>
  <si>
    <t>Firma</t>
  </si>
  <si>
    <t>Data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</si>
  <si>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</si>
  <si>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</si>
  <si>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</si>
  <si>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</si>
  <si>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</si>
  <si>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</si>
  <si>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</si>
  <si>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</si>
  <si>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</si>
  <si>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</si>
  <si>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</si>
  <si>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</si>
  <si>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</si>
  <si>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</si>
  <si>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</si>
  <si>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</si>
  <si>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</si>
  <si>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</si>
  <si>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</si>
  <si>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</si>
  <si>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</si>
  <si>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</si>
  <si>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</si>
  <si>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</si>
  <si>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</si>
  <si>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</si>
  <si>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</si>
  <si>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</si>
  <si>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</si>
  <si>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</si>
  <si>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</si>
  <si>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</si>
  <si>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</si>
  <si>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</si>
  <si>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</si>
  <si>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</si>
  <si>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</si>
  <si>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</si>
  <si>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</si>
  <si>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</si>
  <si>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</si>
  <si>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</si>
  <si>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</si>
  <si>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</si>
  <si>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</si>
  <si>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</si>
  <si>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</si>
  <si>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</si>
  <si>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</si>
  <si>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</si>
  <si>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</si>
  <si>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Publikimi I Fletoreve Zyrtare</t>
  </si>
  <si>
    <t>Nr fletoresh</t>
  </si>
  <si>
    <t>......</t>
  </si>
  <si>
    <t>B</t>
  </si>
  <si>
    <t>Botime (kode &amp; permb legjislacioni)</t>
  </si>
  <si>
    <t>Nr botimesh</t>
  </si>
  <si>
    <t>C</t>
  </si>
  <si>
    <t>Botimi I Buletinit te Njoftimeve Zyrtare</t>
  </si>
  <si>
    <t>Nr buletini</t>
  </si>
  <si>
    <t>D</t>
  </si>
  <si>
    <t>Publikimi ne Internet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</si>
  <si>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</si>
  <si>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</si>
  <si>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</si>
  <si>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</si>
  <si>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</si>
  <si>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</si>
  <si>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</si>
  <si>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</si>
  <si>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</si>
  <si>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........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</si>
  <si>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</si>
  <si>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</si>
  <si>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</si>
  <si>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</si>
  <si>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</si>
  <si>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Niveli faktik ne fund te vitit korent</t>
  </si>
  <si>
    <t>% e Realizimit te Treguesit te Performances/Produktit</t>
  </si>
  <si>
    <t>Objektivi 1.1</t>
  </si>
  <si>
    <t>..............</t>
  </si>
  <si>
    <t xml:space="preserve">Objektivi 1.2 </t>
  </si>
  <si>
    <t>………</t>
  </si>
  <si>
    <t>Objektivi 1.3</t>
  </si>
  <si>
    <t xml:space="preserve"> ………..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</si>
  <si>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</si>
  <si>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Shembull</t>
  </si>
  <si>
    <t>Programi: Arsimi Baze</t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</si>
  <si>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</si>
  <si>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Objektivat e politikës*:</t>
  </si>
  <si>
    <t>Treguesit e performancës/Produktet:</t>
  </si>
  <si>
    <r>
      <t xml:space="preserve">Niveli faktik i  vitit </t>
    </r>
    <r>
      <rPr>
        <b/>
        <u/>
        <sz val="10"/>
        <color indexed="60"/>
        <rFont val="Calibri"/>
        <family val="2"/>
        <charset val="238"/>
      </rPr>
      <t>2015</t>
    </r>
  </si>
  <si>
    <r>
      <t xml:space="preserve">Niveli i planifikuar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</si>
  <si>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i rishikuar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</si>
  <si>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faktik ne fund te vitit </t>
    </r>
    <r>
      <rPr>
        <b/>
        <u/>
        <sz val="10"/>
        <color indexed="60"/>
        <rFont val="Calibri"/>
        <family val="2"/>
        <charset val="238"/>
      </rPr>
      <t>2016</t>
    </r>
  </si>
  <si>
    <t>% e realizimit te Treguesit te Performances/Produktit</t>
  </si>
  <si>
    <t>Permiresimi i cilesise se mesimdhenies ne sistemin arsimor parauniversitar</t>
  </si>
  <si>
    <r>
      <rPr>
        <b/>
        <i/>
        <sz val="10"/>
        <color indexed="60"/>
        <rFont val="Arial"/>
        <family val="2"/>
        <charset val="238"/>
      </rPr>
      <t>Objektivi 1.1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</si>
  <si>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Raporti nxenes per klase</t>
  </si>
  <si>
    <r>
      <rPr>
        <b/>
        <i/>
        <sz val="10"/>
        <color indexed="60"/>
        <rFont val="Arial"/>
        <family val="2"/>
        <charset val="238"/>
      </rPr>
      <t>Treguesi i Performances "C"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</si>
  <si>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Mesues te trainuar</t>
  </si>
  <si>
    <r>
      <rPr>
        <b/>
        <i/>
        <sz val="10"/>
        <color indexed="60"/>
        <rFont val="Arial"/>
        <family val="2"/>
        <charset val="238"/>
      </rPr>
      <t>Produkti "D"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</si>
  <si>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E</t>
  </si>
  <si>
    <t>Siperfaqe ambientesh te rikonstruktuara (ne m2)</t>
  </si>
  <si>
    <t>F</t>
  </si>
  <si>
    <t>Kurrikula te permiresuara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</si>
  <si>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</si>
  <si>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</si>
  <si>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</si>
  <si>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</si>
  <si>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</si>
  <si>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</si>
  <si>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</si>
  <si>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</si>
  <si>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</si>
  <si>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</si>
  <si>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</si>
  <si>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</si>
  <si>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</si>
  <si>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</si>
  <si>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</si>
  <si>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</si>
  <si>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</si>
  <si>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</si>
  <si>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</si>
  <si>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</si>
  <si>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Periudha e Raportimit:  VITI 2016</t>
  </si>
  <si>
    <t xml:space="preserve">Permiresimi i performances se Qendres te Botimeve Zyrtare me qellim rritjen e transparences dhe aksesit te publikut ne ligj. Përmirësimi i standarteve të Botimeve dhe shpalljes së akteve ligjore në përputhje dhe me vendet e tjera te BE.Sigurimi i aksesit te publikut ne normat juridike te perditesuara me te gjitha ndryshimet qe kane pesuar ne kohe. </t>
  </si>
  <si>
    <t xml:space="preserve"> Botimi i 230 fletoreve zyrtare</t>
  </si>
  <si>
    <t>numer fletore</t>
  </si>
  <si>
    <t>Objektivi 1.2</t>
  </si>
  <si>
    <t>Objektivi 1.4</t>
  </si>
  <si>
    <t>numer botime</t>
  </si>
  <si>
    <t>Botimi  I 48 serive te  Buletinit te Noftimeve Zyrtare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</si>
  <si>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</si>
  <si>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</si>
  <si>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</si>
  <si>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</si>
  <si>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</si>
  <si>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</si>
  <si>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</si>
  <si>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Buxheti 2016</t>
  </si>
  <si>
    <t>Emri : ARDITA  BUNA</t>
  </si>
  <si>
    <t>ARDITA BUNA</t>
  </si>
  <si>
    <t>i
vitit paraardhes
Viti 2016</t>
  </si>
  <si>
    <t>Viti  2016</t>
  </si>
  <si>
    <t>Plan Fillestar Viti 2017</t>
  </si>
  <si>
    <t>Plan i Rishikuar Viti__2017__</t>
  </si>
  <si>
    <t>i vitit paraardhes
Viti 2016</t>
  </si>
  <si>
    <t>Plan                   Viti 2017</t>
  </si>
  <si>
    <t>Botimi i 12 titujve (kode dhe Permbledhese legjislacioni)</t>
  </si>
  <si>
    <t>Botimi online ne internet I  11 titujve (kode dhe Permbledhese legjislacioni), 48 Buletineve te Njoftimeve Zyrtare, 230 fletoreve zyrtare</t>
  </si>
  <si>
    <t>M140049</t>
  </si>
  <si>
    <t>Ndertimi I arkives elektronike te akteve Ligjore , ndertimi I faqes se re web</t>
  </si>
  <si>
    <t>Ne proces prokurimi</t>
  </si>
  <si>
    <t>Fakti 4 mujori I</t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</si>
  <si>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4 mujori I)</t>
    </r>
  </si>
  <si>
    <t>Plani i buxhetit viti  2017</t>
  </si>
  <si>
    <t xml:space="preserve">Buxheti 4 mujori I I </t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</si>
  <si>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4 mujori II )</t>
    </r>
  </si>
  <si>
    <t>Niveli i rishikuar ne 4 mujori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</si>
</sst>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u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u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3" fillId="0" borderId="0"/>
    <xf numFmtId="43" fontId="58" fillId="0" borderId="0" applyFont="0" applyFill="0" applyBorder="0" applyAlignment="0" applyProtection="0"/>
  </cellStyleXfs>
  <cellXfs count="3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 vertical="top" wrapText="1"/>
    </xf>
    <xf numFmtId="164" fontId="8" fillId="3" borderId="27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164" fontId="12" fillId="3" borderId="31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8" fillId="0" borderId="14" xfId="0" applyFont="1" applyBorder="1" applyAlignment="1">
      <alignment vertical="center" wrapText="1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4" xfId="0" applyFont="1" applyFill="1" applyBorder="1" applyAlignment="1"/>
    <xf numFmtId="49" fontId="17" fillId="2" borderId="37" xfId="0" applyNumberFormat="1" applyFont="1" applyFill="1" applyBorder="1" applyAlignment="1">
      <alignment horizontal="center"/>
    </xf>
    <xf numFmtId="0" fontId="6" fillId="0" borderId="38" xfId="0" applyFont="1" applyFill="1" applyBorder="1" applyAlignment="1"/>
    <xf numFmtId="0" fontId="6" fillId="0" borderId="18" xfId="0" applyFont="1" applyFill="1" applyBorder="1" applyAlignment="1"/>
    <xf numFmtId="49" fontId="18" fillId="0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6" fillId="2" borderId="8" xfId="0" applyFont="1" applyFill="1" applyBorder="1"/>
    <xf numFmtId="0" fontId="17" fillId="0" borderId="0" xfId="0" applyFont="1" applyBorder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31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3" fontId="33" fillId="2" borderId="55" xfId="0" applyNumberFormat="1" applyFont="1" applyFill="1" applyBorder="1" applyAlignment="1">
      <alignment horizontal="center" vertical="center"/>
    </xf>
    <xf numFmtId="3" fontId="33" fillId="2" borderId="8" xfId="0" applyNumberFormat="1" applyFont="1" applyFill="1" applyBorder="1" applyAlignment="1">
      <alignment horizontal="right" vertical="center"/>
    </xf>
    <xf numFmtId="3" fontId="33" fillId="3" borderId="56" xfId="0" applyNumberFormat="1" applyFont="1" applyFill="1" applyBorder="1" applyAlignment="1">
      <alignment horizontal="right" vertical="center"/>
    </xf>
    <xf numFmtId="3" fontId="33" fillId="2" borderId="55" xfId="0" applyNumberFormat="1" applyFont="1" applyFill="1" applyBorder="1" applyAlignment="1">
      <alignment horizontal="right" vertical="center"/>
    </xf>
    <xf numFmtId="3" fontId="33" fillId="3" borderId="56" xfId="0" applyNumberFormat="1" applyFont="1" applyFill="1" applyBorder="1" applyAlignment="1">
      <alignment horizontal="center" vertical="center"/>
    </xf>
    <xf numFmtId="3" fontId="33" fillId="3" borderId="55" xfId="0" applyNumberFormat="1" applyFont="1" applyFill="1" applyBorder="1" applyAlignment="1">
      <alignment horizontal="center" vertical="center"/>
    </xf>
    <xf numFmtId="3" fontId="33" fillId="3" borderId="37" xfId="0" applyNumberFormat="1" applyFont="1" applyFill="1" applyBorder="1" applyAlignment="1">
      <alignment horizontal="center" vertical="center"/>
    </xf>
    <xf numFmtId="3" fontId="33" fillId="2" borderId="9" xfId="0" applyNumberFormat="1" applyFont="1" applyFill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3" fontId="33" fillId="2" borderId="61" xfId="0" applyNumberFormat="1" applyFont="1" applyFill="1" applyBorder="1" applyAlignment="1">
      <alignment horizontal="center" vertical="center"/>
    </xf>
    <xf numFmtId="3" fontId="33" fillId="2" borderId="62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right" vertical="center"/>
    </xf>
    <xf numFmtId="3" fontId="33" fillId="2" borderId="61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center" vertical="center"/>
    </xf>
    <xf numFmtId="3" fontId="33" fillId="3" borderId="61" xfId="0" applyNumberFormat="1" applyFont="1" applyFill="1" applyBorder="1" applyAlignment="1">
      <alignment horizontal="center" vertical="center"/>
    </xf>
    <xf numFmtId="3" fontId="33" fillId="3" borderId="64" xfId="0" applyNumberFormat="1" applyFont="1" applyFill="1" applyBorder="1" applyAlignment="1">
      <alignment horizontal="center" vertical="center"/>
    </xf>
    <xf numFmtId="3" fontId="33" fillId="2" borderId="6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2" borderId="70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71" xfId="0" applyFont="1" applyFill="1" applyBorder="1" applyAlignment="1">
      <alignment horizontal="center"/>
    </xf>
    <xf numFmtId="164" fontId="6" fillId="2" borderId="62" xfId="0" applyNumberFormat="1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7" fillId="2" borderId="8" xfId="0" applyFont="1" applyFill="1" applyBorder="1" applyAlignment="1">
      <alignment horizontal="center" vertical="center" wrapText="1"/>
    </xf>
    <xf numFmtId="9" fontId="16" fillId="2" borderId="9" xfId="0" applyNumberFormat="1" applyFont="1" applyFill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9" fontId="16" fillId="2" borderId="79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80" xfId="0" applyFont="1" applyFill="1" applyBorder="1" applyAlignment="1">
      <alignment horizontal="center" vertical="center" wrapText="1"/>
    </xf>
    <xf numFmtId="0" fontId="36" fillId="6" borderId="68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>
      <alignment horizontal="center" vertical="center" wrapText="1"/>
    </xf>
    <xf numFmtId="0" fontId="0" fillId="6" borderId="84" xfId="0" applyFill="1" applyBorder="1" applyAlignment="1">
      <alignment horizontal="center" vertical="center" wrapText="1"/>
    </xf>
    <xf numFmtId="0" fontId="16" fillId="0" borderId="85" xfId="0" applyFont="1" applyBorder="1" applyAlignment="1">
      <alignment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9" fontId="45" fillId="6" borderId="57" xfId="0" applyNumberFormat="1" applyFont="1" applyFill="1" applyBorder="1" applyAlignment="1">
      <alignment horizontal="left" vertical="center" wrapText="1"/>
    </xf>
    <xf numFmtId="0" fontId="30" fillId="6" borderId="87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9" fontId="16" fillId="6" borderId="57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40" fillId="6" borderId="8" xfId="0" applyFont="1" applyFill="1" applyBorder="1" applyAlignment="1">
      <alignment horizontal="center" vertical="center" wrapText="1"/>
    </xf>
    <xf numFmtId="9" fontId="0" fillId="6" borderId="8" xfId="0" applyNumberForma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6" borderId="8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vertical="center" wrapText="1"/>
    </xf>
    <xf numFmtId="0" fontId="0" fillId="6" borderId="62" xfId="0" applyFill="1" applyBorder="1" applyAlignment="1">
      <alignment horizontal="center" vertical="center" wrapText="1"/>
    </xf>
    <xf numFmtId="9" fontId="16" fillId="6" borderId="90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93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33" fillId="2" borderId="97" xfId="2" applyFill="1" applyBorder="1" applyAlignment="1">
      <alignment vertical="center" wrapText="1"/>
    </xf>
    <xf numFmtId="0" fontId="33" fillId="2" borderId="39" xfId="2" applyFill="1" applyBorder="1" applyAlignment="1">
      <alignment vertical="center" wrapText="1"/>
    </xf>
    <xf numFmtId="0" fontId="33" fillId="2" borderId="23" xfId="2" applyFill="1" applyBorder="1" applyAlignment="1">
      <alignment vertical="center" wrapText="1"/>
    </xf>
    <xf numFmtId="0" fontId="33" fillId="2" borderId="4" xfId="2" applyFill="1" applyBorder="1" applyAlignment="1">
      <alignment vertical="center" wrapText="1"/>
    </xf>
    <xf numFmtId="0" fontId="33" fillId="2" borderId="8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73" xfId="2" applyFill="1" applyBorder="1" applyAlignment="1">
      <alignment vertical="center" wrapText="1"/>
    </xf>
    <xf numFmtId="0" fontId="33" fillId="2" borderId="43" xfId="2" applyFill="1" applyBorder="1" applyAlignment="1">
      <alignment vertical="center" wrapText="1"/>
    </xf>
    <xf numFmtId="0" fontId="33" fillId="2" borderId="44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50" fillId="0" borderId="48" xfId="0" applyFont="1" applyBorder="1" applyAlignment="1">
      <alignment horizontal="center" vertical="center" wrapText="1"/>
    </xf>
    <xf numFmtId="0" fontId="51" fillId="2" borderId="51" xfId="0" applyFont="1" applyFill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37" fillId="2" borderId="8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16" fillId="2" borderId="7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9" fontId="33" fillId="3" borderId="7" xfId="1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57" fillId="2" borderId="8" xfId="0" applyFont="1" applyFill="1" applyBorder="1" applyAlignment="1">
      <alignment horizontal="center" vertical="center" wrapText="1"/>
    </xf>
    <xf numFmtId="0" fontId="57" fillId="2" borderId="3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52" fillId="0" borderId="37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37" xfId="0" applyFont="1" applyFill="1" applyBorder="1" applyAlignment="1">
      <alignment horizontal="center" vertical="center" wrapText="1"/>
    </xf>
    <xf numFmtId="0" fontId="56" fillId="0" borderId="73" xfId="0" applyFont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 wrapText="1"/>
    </xf>
    <xf numFmtId="0" fontId="52" fillId="0" borderId="0" xfId="0" applyFont="1"/>
    <xf numFmtId="0" fontId="52" fillId="2" borderId="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9" fillId="2" borderId="39" xfId="2" applyFont="1" applyFill="1" applyBorder="1" applyAlignment="1">
      <alignment vertical="center" wrapText="1"/>
    </xf>
    <xf numFmtId="3" fontId="0" fillId="0" borderId="0" xfId="0" applyNumberFormat="1"/>
    <xf numFmtId="3" fontId="0" fillId="0" borderId="0" xfId="0" applyNumberFormat="1" applyFill="1"/>
    <xf numFmtId="3" fontId="6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center"/>
    </xf>
    <xf numFmtId="3" fontId="19" fillId="3" borderId="8" xfId="0" applyNumberFormat="1" applyFont="1" applyFill="1" applyBorder="1" applyAlignment="1">
      <alignment horizontal="center"/>
    </xf>
    <xf numFmtId="3" fontId="20" fillId="3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0" fillId="5" borderId="43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17" fillId="3" borderId="37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1" fillId="3" borderId="37" xfId="0" applyNumberFormat="1" applyFont="1" applyFill="1" applyBorder="1" applyAlignment="1">
      <alignment horizontal="center"/>
    </xf>
    <xf numFmtId="3" fontId="10" fillId="4" borderId="37" xfId="0" applyNumberFormat="1" applyFont="1" applyFill="1" applyBorder="1" applyAlignment="1">
      <alignment horizontal="center"/>
    </xf>
    <xf numFmtId="3" fontId="11" fillId="0" borderId="37" xfId="0" applyNumberFormat="1" applyFont="1" applyBorder="1" applyAlignment="1">
      <alignment horizontal="center"/>
    </xf>
    <xf numFmtId="3" fontId="10" fillId="5" borderId="44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0" fontId="59" fillId="0" borderId="0" xfId="0" applyFont="1" applyFill="1"/>
    <xf numFmtId="3" fontId="59" fillId="0" borderId="0" xfId="0" applyNumberFormat="1" applyFont="1" applyFill="1"/>
    <xf numFmtId="0" fontId="59" fillId="0" borderId="0" xfId="0" applyFont="1"/>
    <xf numFmtId="3" fontId="59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0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16" fillId="0" borderId="46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32" fillId="3" borderId="54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6" borderId="81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2" fillId="6" borderId="8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6" fillId="6" borderId="86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6" fillId="6" borderId="88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33" xfId="0" applyFont="1" applyFill="1" applyBorder="1" applyAlignment="1">
      <alignment horizontal="center" vertical="center" wrapText="1"/>
    </xf>
    <xf numFmtId="0" fontId="36" fillId="6" borderId="38" xfId="0" applyFont="1" applyFill="1" applyBorder="1" applyAlignment="1">
      <alignment horizontal="center" vertical="center" wrapText="1"/>
    </xf>
    <xf numFmtId="0" fontId="37" fillId="2" borderId="49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94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96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92" xfId="2" applyFont="1" applyFill="1" applyBorder="1" applyAlignment="1">
      <alignment horizontal="center" vertical="center" wrapText="1"/>
    </xf>
    <xf numFmtId="0" fontId="8" fillId="0" borderId="77" xfId="2" applyFont="1" applyFill="1" applyBorder="1" applyAlignment="1">
      <alignment horizontal="center" vertical="center" wrapText="1"/>
    </xf>
    <xf numFmtId="0" fontId="8" fillId="0" borderId="95" xfId="2" applyFont="1" applyFill="1" applyBorder="1" applyAlignment="1">
      <alignment horizontal="center" vertical="center" wrapText="1"/>
    </xf>
    <xf numFmtId="0" fontId="8" fillId="0" borderId="93" xfId="2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workbookViewId="0">
      <selection activeCell="E24" sqref="E24:F24"/>
    </sheetView>
  </sheetViews>
  <sheetFormatPr defaultColWidth="12.5703125" defaultRowHeight="15" x14ac:dyDescent="0.25"/>
  <cols>
    <col min="2" max="2" width="24.7109375" customWidth="1"/>
    <col min="3" max="3" width="13.85546875" customWidth="1"/>
    <col min="4" max="9" width="12.5703125" style="7"/>
  </cols>
  <sheetData>
    <row r="2" spans="1:10" s="2" customFormat="1" ht="15.75" x14ac:dyDescent="0.25">
      <c r="A2" s="1" t="s">
        <v>0</v>
      </c>
      <c r="D2" s="3"/>
      <c r="E2" s="3"/>
      <c r="F2" s="3"/>
      <c r="G2" s="3"/>
      <c r="H2" s="3"/>
      <c r="I2" s="3"/>
    </row>
    <row r="3" spans="1:10" ht="15.75" x14ac:dyDescent="0.25">
      <c r="A3" s="4"/>
      <c r="B3" s="5"/>
      <c r="C3" s="5"/>
      <c r="D3" s="6"/>
      <c r="E3" s="6"/>
      <c r="F3" s="6"/>
      <c r="G3" s="6"/>
      <c r="H3" s="6"/>
      <c r="I3" s="6"/>
      <c r="J3" s="5"/>
    </row>
    <row r="4" spans="1:10" ht="15.75" thickBot="1" x14ac:dyDescent="0.3">
      <c r="A4" s="5"/>
      <c r="B4" s="5"/>
      <c r="C4" s="5"/>
      <c r="D4" s="6"/>
      <c r="E4" s="6"/>
      <c r="F4" s="6"/>
      <c r="H4" s="6"/>
      <c r="I4" s="8" t="s">
        <v>1</v>
      </c>
      <c r="J4" s="5"/>
    </row>
    <row r="5" spans="1:10" x14ac:dyDescent="0.25">
      <c r="A5" s="9"/>
      <c r="B5" s="10"/>
      <c r="C5" s="10"/>
      <c r="D5" s="11"/>
      <c r="E5" s="11"/>
      <c r="F5" s="11"/>
      <c r="G5" s="11"/>
      <c r="H5" s="11"/>
      <c r="I5" s="12"/>
      <c r="J5" s="5"/>
    </row>
    <row r="6" spans="1:10" x14ac:dyDescent="0.25">
      <c r="A6" s="13" t="s">
        <v>2</v>
      </c>
      <c r="B6" s="289" t="s">
        <v>3</v>
      </c>
      <c r="C6" s="290"/>
      <c r="D6" s="290"/>
      <c r="E6" s="290"/>
      <c r="F6" s="291"/>
      <c r="G6" s="14" t="s">
        <v>4</v>
      </c>
      <c r="H6" s="292"/>
      <c r="I6" s="293"/>
      <c r="J6" s="5"/>
    </row>
    <row r="7" spans="1:10" x14ac:dyDescent="0.25">
      <c r="A7" s="15"/>
      <c r="B7" s="16"/>
      <c r="C7" s="16"/>
      <c r="D7" s="17"/>
      <c r="E7" s="17"/>
      <c r="F7" s="17"/>
      <c r="G7" s="17"/>
      <c r="H7" s="18"/>
      <c r="I7" s="19"/>
      <c r="J7" s="5"/>
    </row>
    <row r="8" spans="1:10" x14ac:dyDescent="0.25">
      <c r="A8" s="294" t="s">
        <v>5</v>
      </c>
      <c r="B8" s="295"/>
      <c r="C8" s="300" t="s">
        <v>6</v>
      </c>
      <c r="D8" s="301"/>
      <c r="E8" s="301"/>
      <c r="F8" s="301"/>
      <c r="G8" s="301"/>
      <c r="H8" s="301"/>
      <c r="I8" s="302"/>
      <c r="J8" s="5"/>
    </row>
    <row r="9" spans="1:10" x14ac:dyDescent="0.25">
      <c r="A9" s="296"/>
      <c r="B9" s="297"/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1" t="s">
        <v>13</v>
      </c>
      <c r="J9" s="5"/>
    </row>
    <row r="10" spans="1:10" x14ac:dyDescent="0.25">
      <c r="A10" s="298"/>
      <c r="B10" s="299"/>
      <c r="C10" s="22" t="s">
        <v>14</v>
      </c>
      <c r="D10" s="22" t="s">
        <v>15</v>
      </c>
      <c r="E10" s="22" t="s">
        <v>16</v>
      </c>
      <c r="F10" s="22" t="s">
        <v>16</v>
      </c>
      <c r="G10" s="22" t="s">
        <v>16</v>
      </c>
      <c r="H10" s="22" t="s">
        <v>14</v>
      </c>
      <c r="I10" s="303" t="s">
        <v>17</v>
      </c>
      <c r="J10" s="5"/>
    </row>
    <row r="11" spans="1:10" ht="50.25" customHeight="1" x14ac:dyDescent="0.25">
      <c r="A11" s="23" t="s">
        <v>18</v>
      </c>
      <c r="B11" s="24" t="s">
        <v>19</v>
      </c>
      <c r="C11" s="25" t="s">
        <v>176</v>
      </c>
      <c r="D11" s="25" t="s">
        <v>177</v>
      </c>
      <c r="E11" s="25" t="s">
        <v>178</v>
      </c>
      <c r="F11" s="25" t="s">
        <v>179</v>
      </c>
      <c r="G11" s="25" t="s">
        <v>21</v>
      </c>
      <c r="H11" s="25" t="s">
        <v>22</v>
      </c>
      <c r="I11" s="304"/>
      <c r="J11" s="5"/>
    </row>
    <row r="12" spans="1:10" x14ac:dyDescent="0.25">
      <c r="A12" s="26" t="s">
        <v>23</v>
      </c>
      <c r="B12" s="27" t="s">
        <v>24</v>
      </c>
      <c r="C12" s="269">
        <v>43854</v>
      </c>
      <c r="D12" s="269">
        <v>49400</v>
      </c>
      <c r="E12" s="269">
        <v>83000</v>
      </c>
      <c r="F12" s="269">
        <v>83000</v>
      </c>
      <c r="G12" s="269">
        <v>53120</v>
      </c>
      <c r="H12" s="269">
        <v>26760</v>
      </c>
      <c r="I12" s="270">
        <f>H12-G12</f>
        <v>-26360</v>
      </c>
      <c r="J12" s="5"/>
    </row>
    <row r="13" spans="1:10" x14ac:dyDescent="0.25">
      <c r="A13" s="26"/>
      <c r="B13" s="27"/>
      <c r="C13" s="28"/>
      <c r="D13" s="28"/>
      <c r="E13" s="28"/>
      <c r="F13" s="28"/>
      <c r="G13" s="28"/>
      <c r="H13" s="28"/>
      <c r="I13" s="29">
        <f>H13-G13</f>
        <v>0</v>
      </c>
      <c r="J13" s="5"/>
    </row>
    <row r="14" spans="1:10" x14ac:dyDescent="0.25">
      <c r="A14" s="26"/>
      <c r="B14" s="27"/>
      <c r="C14" s="28"/>
      <c r="D14" s="28"/>
      <c r="E14" s="28"/>
      <c r="F14" s="28"/>
      <c r="G14" s="28"/>
      <c r="H14" s="28"/>
      <c r="I14" s="29">
        <f>H14-G14</f>
        <v>0</v>
      </c>
      <c r="J14" s="5"/>
    </row>
    <row r="15" spans="1:10" x14ac:dyDescent="0.25">
      <c r="A15" s="26"/>
      <c r="B15" s="27"/>
      <c r="C15" s="28"/>
      <c r="D15" s="28"/>
      <c r="E15" s="28"/>
      <c r="F15" s="28"/>
      <c r="G15" s="28"/>
      <c r="H15" s="28"/>
      <c r="I15" s="29">
        <f>H15-G15</f>
        <v>0</v>
      </c>
      <c r="J15" s="5"/>
    </row>
    <row r="16" spans="1:10" x14ac:dyDescent="0.25">
      <c r="A16" s="26"/>
      <c r="B16" s="27"/>
      <c r="C16" s="28"/>
      <c r="D16" s="28"/>
      <c r="E16" s="28"/>
      <c r="F16" s="28"/>
      <c r="G16" s="28"/>
      <c r="H16" s="28"/>
      <c r="I16" s="29">
        <f>H16-G16</f>
        <v>0</v>
      </c>
      <c r="J16" s="5"/>
    </row>
    <row r="17" spans="1:10" ht="15.75" thickBot="1" x14ac:dyDescent="0.3">
      <c r="A17" s="26"/>
      <c r="B17" s="27"/>
      <c r="C17" s="28"/>
      <c r="D17" s="28"/>
      <c r="E17" s="28"/>
      <c r="F17" s="28"/>
      <c r="G17" s="28"/>
      <c r="H17" s="28"/>
      <c r="I17" s="29"/>
      <c r="J17" s="5"/>
    </row>
    <row r="18" spans="1:10" ht="15.75" thickBot="1" x14ac:dyDescent="0.3">
      <c r="A18" s="287" t="s">
        <v>25</v>
      </c>
      <c r="B18" s="288"/>
      <c r="C18" s="30">
        <f>SUM(C12:C17)</f>
        <v>43854</v>
      </c>
      <c r="D18" s="30">
        <f t="shared" ref="D18:G18" si="0">SUM(D12:D17)</f>
        <v>49400</v>
      </c>
      <c r="E18" s="30">
        <f t="shared" si="0"/>
        <v>83000</v>
      </c>
      <c r="F18" s="30">
        <f t="shared" si="0"/>
        <v>83000</v>
      </c>
      <c r="G18" s="30">
        <f t="shared" si="0"/>
        <v>53120</v>
      </c>
      <c r="H18" s="30">
        <f>SUM(H12:H17)</f>
        <v>26760</v>
      </c>
      <c r="I18" s="31">
        <f>SUM(I12:I17)</f>
        <v>-26360</v>
      </c>
      <c r="J18" s="5"/>
    </row>
    <row r="19" spans="1:10" ht="15.75" thickBot="1" x14ac:dyDescent="0.3">
      <c r="A19" s="275" t="s">
        <v>26</v>
      </c>
      <c r="B19" s="276"/>
      <c r="C19" s="32"/>
      <c r="D19" s="32"/>
      <c r="E19" s="32"/>
      <c r="F19" s="32"/>
      <c r="G19" s="32"/>
      <c r="H19" s="33"/>
      <c r="I19" s="34"/>
      <c r="J19" s="5"/>
    </row>
    <row r="20" spans="1:10" s="38" customFormat="1" ht="13.5" thickBot="1" x14ac:dyDescent="0.25">
      <c r="A20" s="277" t="s">
        <v>27</v>
      </c>
      <c r="B20" s="278"/>
      <c r="C20" s="35">
        <f t="shared" ref="C20:H20" si="1">C18+C19</f>
        <v>43854</v>
      </c>
      <c r="D20" s="35">
        <f t="shared" si="1"/>
        <v>49400</v>
      </c>
      <c r="E20" s="35">
        <f t="shared" si="1"/>
        <v>83000</v>
      </c>
      <c r="F20" s="35">
        <f t="shared" si="1"/>
        <v>83000</v>
      </c>
      <c r="G20" s="35">
        <f t="shared" si="1"/>
        <v>53120</v>
      </c>
      <c r="H20" s="35">
        <f t="shared" si="1"/>
        <v>26760</v>
      </c>
      <c r="I20" s="36"/>
      <c r="J20" s="37"/>
    </row>
    <row r="21" spans="1:10" x14ac:dyDescent="0.25">
      <c r="A21" s="5"/>
      <c r="B21" s="5"/>
      <c r="C21" s="5"/>
      <c r="D21" s="6"/>
      <c r="E21" s="6"/>
      <c r="F21" s="6"/>
      <c r="G21" s="6"/>
      <c r="H21" s="6"/>
      <c r="I21" s="6"/>
      <c r="J21" s="5"/>
    </row>
    <row r="22" spans="1:10" x14ac:dyDescent="0.25">
      <c r="A22" s="5"/>
      <c r="B22" s="5"/>
      <c r="C22" s="5"/>
      <c r="D22" s="6"/>
      <c r="E22" s="6"/>
      <c r="F22" s="6"/>
      <c r="G22" s="6"/>
      <c r="H22" s="6"/>
      <c r="I22" s="6"/>
      <c r="J22" s="5"/>
    </row>
    <row r="23" spans="1:10" x14ac:dyDescent="0.25">
      <c r="A23" s="5"/>
      <c r="B23" s="5"/>
      <c r="C23" s="5"/>
      <c r="D23" s="6"/>
      <c r="E23" s="6"/>
      <c r="F23" s="6"/>
      <c r="G23" s="6"/>
      <c r="H23" s="6"/>
      <c r="I23" s="6"/>
      <c r="J23" s="5"/>
    </row>
    <row r="24" spans="1:10" x14ac:dyDescent="0.25">
      <c r="A24" s="39"/>
      <c r="B24" s="279" t="s">
        <v>28</v>
      </c>
      <c r="C24" s="280"/>
      <c r="D24" s="40" t="s">
        <v>29</v>
      </c>
      <c r="E24" s="285"/>
      <c r="F24" s="286"/>
      <c r="G24" s="6"/>
      <c r="H24" s="6"/>
      <c r="I24" s="6"/>
      <c r="J24" s="5"/>
    </row>
    <row r="25" spans="1:10" x14ac:dyDescent="0.25">
      <c r="A25" s="39"/>
      <c r="B25" s="281"/>
      <c r="C25" s="282"/>
      <c r="D25" s="40" t="s">
        <v>30</v>
      </c>
      <c r="E25" s="285"/>
      <c r="F25" s="286"/>
      <c r="G25" s="6"/>
      <c r="H25" s="6"/>
      <c r="I25" s="6"/>
      <c r="J25" s="5"/>
    </row>
    <row r="26" spans="1:10" x14ac:dyDescent="0.25">
      <c r="A26" s="39"/>
      <c r="B26" s="283"/>
      <c r="C26" s="284"/>
      <c r="D26" s="40" t="s">
        <v>31</v>
      </c>
      <c r="E26" s="285"/>
      <c r="F26" s="286"/>
      <c r="G26" s="6"/>
      <c r="H26" s="6"/>
      <c r="I26" s="6"/>
      <c r="J26" s="5"/>
    </row>
    <row r="27" spans="1:10" x14ac:dyDescent="0.25">
      <c r="A27" s="5"/>
      <c r="B27" s="5"/>
      <c r="C27" s="5"/>
      <c r="D27" s="6"/>
      <c r="E27" s="6"/>
      <c r="F27" s="6"/>
      <c r="G27" s="6"/>
      <c r="H27" s="6"/>
      <c r="I27" s="6"/>
      <c r="J27" s="5"/>
    </row>
  </sheetData>
  <mergeCells count="12">
    <mergeCell ref="A18:B18"/>
    <mergeCell ref="B6:F6"/>
    <mergeCell ref="H6:I6"/>
    <mergeCell ref="A8:B10"/>
    <mergeCell ref="C8:I8"/>
    <mergeCell ref="I10:I11"/>
    <mergeCell ref="A19:B19"/>
    <mergeCell ref="A20:B20"/>
    <mergeCell ref="B24:C26"/>
    <mergeCell ref="E24:F24"/>
    <mergeCell ref="E25:F25"/>
    <mergeCell ref="E26:F26"/>
  </mergeCells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"/>
  <sheetViews>
    <sheetView workbookViewId="0">
      <selection activeCell="F32" sqref="F32:G32"/>
    </sheetView>
  </sheetViews>
  <sheetFormatPr defaultRowHeight="15" x14ac:dyDescent="0.25"/>
  <cols>
    <col min="1" max="1" width="11.85546875" style="7" customWidth="1"/>
    <col min="2" max="2" width="28" customWidth="1"/>
    <col min="3" max="3" width="14.42578125" customWidth="1"/>
    <col min="4" max="4" width="14.140625" style="7" customWidth="1"/>
    <col min="5" max="5" width="15.5703125" style="7" customWidth="1"/>
    <col min="6" max="6" width="14.85546875" style="7" customWidth="1"/>
    <col min="7" max="7" width="15.85546875" style="7" customWidth="1"/>
    <col min="8" max="8" width="13.85546875" style="7" customWidth="1"/>
    <col min="9" max="9" width="13.28515625" style="76" customWidth="1"/>
  </cols>
  <sheetData>
    <row r="2" spans="1:10" s="2" customFormat="1" ht="15.75" x14ac:dyDescent="0.25">
      <c r="A2" s="41" t="s">
        <v>32</v>
      </c>
      <c r="D2" s="3"/>
      <c r="E2" s="3"/>
      <c r="F2" s="3"/>
      <c r="G2" s="3"/>
      <c r="H2" s="3"/>
      <c r="I2" s="42"/>
    </row>
    <row r="3" spans="1:10" ht="15.75" thickBot="1" x14ac:dyDescent="0.3">
      <c r="A3" s="43"/>
      <c r="B3" s="44"/>
      <c r="C3" s="44"/>
      <c r="D3" s="43"/>
      <c r="E3" s="43"/>
      <c r="F3" s="17"/>
      <c r="G3" s="45"/>
      <c r="H3" s="46"/>
      <c r="I3" s="47" t="s">
        <v>1</v>
      </c>
      <c r="J3" s="5"/>
    </row>
    <row r="4" spans="1:10" s="53" customFormat="1" x14ac:dyDescent="0.25">
      <c r="A4" s="48"/>
      <c r="B4" s="10"/>
      <c r="C4" s="10"/>
      <c r="D4" s="49"/>
      <c r="E4" s="49"/>
      <c r="F4" s="11"/>
      <c r="G4" s="11"/>
      <c r="H4" s="50"/>
      <c r="I4" s="51"/>
      <c r="J4" s="52"/>
    </row>
    <row r="5" spans="1:10" x14ac:dyDescent="0.25">
      <c r="A5" s="54" t="s">
        <v>2</v>
      </c>
      <c r="B5" s="55" t="s">
        <v>3</v>
      </c>
      <c r="C5" s="44"/>
      <c r="D5" s="44"/>
      <c r="E5" s="44"/>
      <c r="F5" s="44"/>
      <c r="G5" s="56"/>
      <c r="H5" s="14" t="s">
        <v>4</v>
      </c>
      <c r="I5" s="57" t="s">
        <v>33</v>
      </c>
      <c r="J5" s="5"/>
    </row>
    <row r="6" spans="1:10" x14ac:dyDescent="0.25">
      <c r="A6" s="54" t="s">
        <v>34</v>
      </c>
      <c r="B6" s="55" t="s">
        <v>35</v>
      </c>
      <c r="C6" s="58"/>
      <c r="D6" s="58"/>
      <c r="E6" s="58"/>
      <c r="F6" s="58"/>
      <c r="G6" s="59"/>
      <c r="H6" s="14" t="s">
        <v>36</v>
      </c>
      <c r="I6" s="57" t="s">
        <v>37</v>
      </c>
      <c r="J6" s="5"/>
    </row>
    <row r="7" spans="1:10" s="62" customFormat="1" x14ac:dyDescent="0.25">
      <c r="A7" s="295" t="s">
        <v>38</v>
      </c>
      <c r="B7" s="305" t="s">
        <v>19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60" t="s">
        <v>13</v>
      </c>
      <c r="J7" s="61"/>
    </row>
    <row r="8" spans="1:10" s="64" customFormat="1" x14ac:dyDescent="0.25">
      <c r="A8" s="297"/>
      <c r="B8" s="306"/>
      <c r="C8" s="22" t="s">
        <v>14</v>
      </c>
      <c r="D8" s="22" t="s">
        <v>15</v>
      </c>
      <c r="E8" s="22" t="s">
        <v>16</v>
      </c>
      <c r="F8" s="22" t="s">
        <v>16</v>
      </c>
      <c r="G8" s="22" t="s">
        <v>190</v>
      </c>
      <c r="H8" s="22" t="s">
        <v>187</v>
      </c>
      <c r="I8" s="308" t="s">
        <v>17</v>
      </c>
      <c r="J8" s="63"/>
    </row>
    <row r="9" spans="1:10" s="64" customFormat="1" ht="33.75" x14ac:dyDescent="0.25">
      <c r="A9" s="299"/>
      <c r="B9" s="307"/>
      <c r="C9" s="25" t="s">
        <v>180</v>
      </c>
      <c r="D9" s="25" t="s">
        <v>181</v>
      </c>
      <c r="E9" s="25" t="s">
        <v>178</v>
      </c>
      <c r="F9" s="25" t="s">
        <v>20</v>
      </c>
      <c r="G9" s="25" t="s">
        <v>21</v>
      </c>
      <c r="H9" s="25" t="s">
        <v>22</v>
      </c>
      <c r="I9" s="309"/>
      <c r="J9" s="63"/>
    </row>
    <row r="10" spans="1:10" x14ac:dyDescent="0.25">
      <c r="A10" s="65">
        <v>600</v>
      </c>
      <c r="B10" s="66" t="s">
        <v>39</v>
      </c>
      <c r="C10" s="254">
        <f>24359866/1000</f>
        <v>24359.866000000002</v>
      </c>
      <c r="D10" s="254">
        <f>27159000/1000</f>
        <v>27159</v>
      </c>
      <c r="E10" s="254">
        <f>27159000/1000</f>
        <v>27159</v>
      </c>
      <c r="F10" s="254">
        <f>27159000/1000</f>
        <v>27159</v>
      </c>
      <c r="G10" s="254">
        <v>18108</v>
      </c>
      <c r="H10" s="254">
        <v>17603</v>
      </c>
      <c r="I10" s="263">
        <f>H10-G10</f>
        <v>-505</v>
      </c>
      <c r="J10" s="5"/>
    </row>
    <row r="11" spans="1:10" x14ac:dyDescent="0.25">
      <c r="A11" s="65">
        <v>601</v>
      </c>
      <c r="B11" s="66" t="s">
        <v>40</v>
      </c>
      <c r="C11" s="254">
        <f>4010929/1000</f>
        <v>4010.9290000000001</v>
      </c>
      <c r="D11" s="254">
        <f>4841000/1000</f>
        <v>4841</v>
      </c>
      <c r="E11" s="254">
        <f>4841000/1000</f>
        <v>4841</v>
      </c>
      <c r="F11" s="254">
        <f>4841000/1000</f>
        <v>4841</v>
      </c>
      <c r="G11" s="254">
        <v>3228</v>
      </c>
      <c r="H11" s="254">
        <v>2889</v>
      </c>
      <c r="I11" s="263">
        <f t="shared" ref="I11:I16" si="0">H11-G11</f>
        <v>-339</v>
      </c>
      <c r="J11" s="5"/>
    </row>
    <row r="12" spans="1:10" x14ac:dyDescent="0.25">
      <c r="A12" s="65">
        <v>602</v>
      </c>
      <c r="B12" s="66" t="s">
        <v>41</v>
      </c>
      <c r="C12" s="254">
        <f>15337665/1000</f>
        <v>15337.665000000001</v>
      </c>
      <c r="D12" s="254">
        <f>23000000/1000</f>
        <v>23000</v>
      </c>
      <c r="E12" s="254">
        <f>23000000/1000</f>
        <v>23000</v>
      </c>
      <c r="F12" s="254">
        <f>23000000/1000</f>
        <v>23000</v>
      </c>
      <c r="G12" s="254">
        <v>15146</v>
      </c>
      <c r="H12" s="254">
        <v>6268</v>
      </c>
      <c r="I12" s="263">
        <f t="shared" si="0"/>
        <v>-8878</v>
      </c>
      <c r="J12" s="5"/>
    </row>
    <row r="13" spans="1:10" x14ac:dyDescent="0.25">
      <c r="A13" s="65">
        <v>603</v>
      </c>
      <c r="B13" s="66" t="s">
        <v>42</v>
      </c>
      <c r="C13" s="255"/>
      <c r="D13" s="255"/>
      <c r="E13" s="255"/>
      <c r="F13" s="255"/>
      <c r="G13" s="255"/>
      <c r="H13" s="255"/>
      <c r="I13" s="263">
        <f t="shared" si="0"/>
        <v>0</v>
      </c>
      <c r="J13" s="5"/>
    </row>
    <row r="14" spans="1:10" x14ac:dyDescent="0.25">
      <c r="A14" s="65">
        <v>604</v>
      </c>
      <c r="B14" s="66" t="s">
        <v>43</v>
      </c>
      <c r="C14" s="255"/>
      <c r="D14" s="255"/>
      <c r="E14" s="255"/>
      <c r="F14" s="255"/>
      <c r="G14" s="255"/>
      <c r="H14" s="255"/>
      <c r="I14" s="263">
        <f t="shared" si="0"/>
        <v>0</v>
      </c>
      <c r="J14" s="5"/>
    </row>
    <row r="15" spans="1:10" x14ac:dyDescent="0.25">
      <c r="A15" s="65">
        <v>605</v>
      </c>
      <c r="B15" s="66" t="s">
        <v>44</v>
      </c>
      <c r="C15" s="255"/>
      <c r="D15" s="255"/>
      <c r="E15" s="255"/>
      <c r="F15" s="255"/>
      <c r="G15" s="255"/>
      <c r="H15" s="255"/>
      <c r="I15" s="263">
        <f t="shared" si="0"/>
        <v>0</v>
      </c>
      <c r="J15" s="5"/>
    </row>
    <row r="16" spans="1:10" x14ac:dyDescent="0.25">
      <c r="A16" s="65">
        <v>606</v>
      </c>
      <c r="B16" s="66" t="s">
        <v>45</v>
      </c>
      <c r="C16" s="255"/>
      <c r="D16" s="255"/>
      <c r="E16" s="255"/>
      <c r="F16" s="255"/>
      <c r="G16" s="255"/>
      <c r="H16" s="255"/>
      <c r="I16" s="263">
        <f t="shared" si="0"/>
        <v>0</v>
      </c>
      <c r="J16" s="5"/>
    </row>
    <row r="17" spans="1:10" s="38" customFormat="1" ht="12.75" x14ac:dyDescent="0.2">
      <c r="A17" s="67" t="s">
        <v>46</v>
      </c>
      <c r="B17" s="68" t="s">
        <v>47</v>
      </c>
      <c r="C17" s="256">
        <f>SUM(C10:C16)</f>
        <v>43708.460000000006</v>
      </c>
      <c r="D17" s="256">
        <f t="shared" ref="D17:I17" si="1">SUM(D10:D16)</f>
        <v>55000</v>
      </c>
      <c r="E17" s="256">
        <f t="shared" ref="E17:F17" si="2">SUM(E10:E16)</f>
        <v>55000</v>
      </c>
      <c r="F17" s="256">
        <f t="shared" si="2"/>
        <v>55000</v>
      </c>
      <c r="G17" s="256">
        <f t="shared" si="1"/>
        <v>36482</v>
      </c>
      <c r="H17" s="256">
        <f t="shared" si="1"/>
        <v>26760</v>
      </c>
      <c r="I17" s="264">
        <f t="shared" si="1"/>
        <v>-9722</v>
      </c>
      <c r="J17" s="37"/>
    </row>
    <row r="18" spans="1:10" x14ac:dyDescent="0.25">
      <c r="A18" s="65">
        <v>230</v>
      </c>
      <c r="B18" s="66" t="s">
        <v>48</v>
      </c>
      <c r="C18" s="255"/>
      <c r="D18" s="255"/>
      <c r="E18" s="255"/>
      <c r="F18" s="255"/>
      <c r="G18" s="255"/>
      <c r="H18" s="255"/>
      <c r="I18" s="263">
        <f>H18-G18</f>
        <v>0</v>
      </c>
      <c r="J18" s="5"/>
    </row>
    <row r="19" spans="1:10" x14ac:dyDescent="0.25">
      <c r="A19" s="65">
        <v>231</v>
      </c>
      <c r="B19" s="66" t="s">
        <v>49</v>
      </c>
      <c r="C19" s="255">
        <f>145800/1000</f>
        <v>145.80000000000001</v>
      </c>
      <c r="D19" s="255">
        <f>28000000/1000</f>
        <v>28000</v>
      </c>
      <c r="E19" s="255">
        <f>28000000/1000</f>
        <v>28000</v>
      </c>
      <c r="F19" s="255">
        <f>28000000/1000</f>
        <v>28000</v>
      </c>
      <c r="G19" s="255">
        <v>16638</v>
      </c>
      <c r="H19" s="255">
        <v>0</v>
      </c>
      <c r="I19" s="263">
        <f>H19-G19</f>
        <v>-16638</v>
      </c>
      <c r="J19" s="5"/>
    </row>
    <row r="20" spans="1:10" x14ac:dyDescent="0.25">
      <c r="A20" s="65">
        <v>232</v>
      </c>
      <c r="B20" s="66" t="s">
        <v>50</v>
      </c>
      <c r="C20" s="255"/>
      <c r="D20" s="255"/>
      <c r="E20" s="255"/>
      <c r="F20" s="255"/>
      <c r="G20" s="255"/>
      <c r="H20" s="255"/>
      <c r="I20" s="263">
        <f>H20-G20</f>
        <v>0</v>
      </c>
      <c r="J20" s="5"/>
    </row>
    <row r="21" spans="1:10" ht="22.5" x14ac:dyDescent="0.25">
      <c r="A21" s="69" t="s">
        <v>51</v>
      </c>
      <c r="B21" s="70" t="s">
        <v>52</v>
      </c>
      <c r="C21" s="257">
        <f>SUM(C18:C20)</f>
        <v>145.80000000000001</v>
      </c>
      <c r="D21" s="257">
        <f t="shared" ref="D21:I21" si="3">SUM(D18:D20)</f>
        <v>28000</v>
      </c>
      <c r="E21" s="257">
        <f t="shared" ref="E21:F21" si="4">SUM(E18:E20)</f>
        <v>28000</v>
      </c>
      <c r="F21" s="257">
        <f t="shared" si="4"/>
        <v>28000</v>
      </c>
      <c r="G21" s="257">
        <f t="shared" si="3"/>
        <v>16638</v>
      </c>
      <c r="H21" s="257">
        <f t="shared" si="3"/>
        <v>0</v>
      </c>
      <c r="I21" s="265">
        <f t="shared" si="3"/>
        <v>-16638</v>
      </c>
      <c r="J21" s="5"/>
    </row>
    <row r="22" spans="1:10" x14ac:dyDescent="0.25">
      <c r="A22" s="65">
        <v>230</v>
      </c>
      <c r="B22" s="66" t="s">
        <v>48</v>
      </c>
      <c r="C22" s="258"/>
      <c r="D22" s="258"/>
      <c r="E22" s="258"/>
      <c r="F22" s="258"/>
      <c r="G22" s="258"/>
      <c r="H22" s="258"/>
      <c r="I22" s="263">
        <f>H22-G22</f>
        <v>0</v>
      </c>
      <c r="J22" s="5"/>
    </row>
    <row r="23" spans="1:10" x14ac:dyDescent="0.25">
      <c r="A23" s="65">
        <v>231</v>
      </c>
      <c r="B23" s="66" t="s">
        <v>49</v>
      </c>
      <c r="C23" s="258"/>
      <c r="D23" s="258"/>
      <c r="E23" s="258"/>
      <c r="F23" s="258"/>
      <c r="G23" s="258"/>
      <c r="H23" s="258"/>
      <c r="I23" s="263">
        <f>H23-G23</f>
        <v>0</v>
      </c>
      <c r="J23" s="5"/>
    </row>
    <row r="24" spans="1:10" x14ac:dyDescent="0.25">
      <c r="A24" s="65">
        <v>232</v>
      </c>
      <c r="B24" s="66" t="s">
        <v>50</v>
      </c>
      <c r="C24" s="258"/>
      <c r="D24" s="258"/>
      <c r="E24" s="258"/>
      <c r="F24" s="258"/>
      <c r="G24" s="258"/>
      <c r="H24" s="258"/>
      <c r="I24" s="263">
        <f>H24-G24</f>
        <v>0</v>
      </c>
      <c r="J24" s="5"/>
    </row>
    <row r="25" spans="1:10" ht="22.5" x14ac:dyDescent="0.25">
      <c r="A25" s="69" t="s">
        <v>51</v>
      </c>
      <c r="B25" s="70" t="s">
        <v>53</v>
      </c>
      <c r="C25" s="257">
        <f>SUM(C22:C24)</f>
        <v>0</v>
      </c>
      <c r="D25" s="257">
        <f t="shared" ref="D25:I25" si="5">SUM(D22:D24)</f>
        <v>0</v>
      </c>
      <c r="E25" s="257">
        <f t="shared" ref="E25:F25" si="6">SUM(E22:E24)</f>
        <v>0</v>
      </c>
      <c r="F25" s="257">
        <f t="shared" si="6"/>
        <v>0</v>
      </c>
      <c r="G25" s="257">
        <f t="shared" si="5"/>
        <v>0</v>
      </c>
      <c r="H25" s="257">
        <f t="shared" si="5"/>
        <v>0</v>
      </c>
      <c r="I25" s="265">
        <f t="shared" si="5"/>
        <v>0</v>
      </c>
      <c r="J25" s="5"/>
    </row>
    <row r="26" spans="1:10" s="38" customFormat="1" ht="12.75" x14ac:dyDescent="0.2">
      <c r="A26" s="67" t="s">
        <v>54</v>
      </c>
      <c r="B26" s="71" t="s">
        <v>55</v>
      </c>
      <c r="C26" s="259">
        <f t="shared" ref="C26:I26" si="7">C21+C25</f>
        <v>145.80000000000001</v>
      </c>
      <c r="D26" s="259">
        <f t="shared" si="7"/>
        <v>28000</v>
      </c>
      <c r="E26" s="259">
        <f t="shared" ref="E26:F26" si="8">E21+E25</f>
        <v>28000</v>
      </c>
      <c r="F26" s="259">
        <f t="shared" si="8"/>
        <v>28000</v>
      </c>
      <c r="G26" s="259">
        <f t="shared" si="7"/>
        <v>16638</v>
      </c>
      <c r="H26" s="259">
        <f t="shared" si="7"/>
        <v>0</v>
      </c>
      <c r="I26" s="266">
        <f t="shared" si="7"/>
        <v>-16638</v>
      </c>
      <c r="J26" s="37"/>
    </row>
    <row r="27" spans="1:10" x14ac:dyDescent="0.25">
      <c r="A27" s="310" t="s">
        <v>56</v>
      </c>
      <c r="B27" s="311"/>
      <c r="C27" s="260"/>
      <c r="D27" s="260"/>
      <c r="E27" s="260"/>
      <c r="F27" s="260"/>
      <c r="G27" s="260"/>
      <c r="H27" s="262">
        <v>0</v>
      </c>
      <c r="I27" s="267"/>
    </row>
    <row r="28" spans="1:10" s="38" customFormat="1" ht="13.5" thickBot="1" x14ac:dyDescent="0.25">
      <c r="A28" s="312" t="s">
        <v>57</v>
      </c>
      <c r="B28" s="313"/>
      <c r="C28" s="261">
        <f t="shared" ref="C28:I28" si="9">C17+C26+C27</f>
        <v>43854.260000000009</v>
      </c>
      <c r="D28" s="261">
        <f t="shared" si="9"/>
        <v>83000</v>
      </c>
      <c r="E28" s="261">
        <f t="shared" ref="E28:F28" si="10">E17+E26+E27</f>
        <v>83000</v>
      </c>
      <c r="F28" s="261">
        <f t="shared" si="10"/>
        <v>83000</v>
      </c>
      <c r="G28" s="261">
        <f t="shared" si="9"/>
        <v>53120</v>
      </c>
      <c r="H28" s="261">
        <f t="shared" si="9"/>
        <v>26760</v>
      </c>
      <c r="I28" s="268">
        <f t="shared" si="9"/>
        <v>-26360</v>
      </c>
    </row>
    <row r="29" spans="1:10" x14ac:dyDescent="0.25">
      <c r="A29" s="72"/>
      <c r="B29" s="73"/>
      <c r="C29" s="73"/>
      <c r="D29" s="74"/>
      <c r="E29" s="74"/>
      <c r="F29" s="74"/>
      <c r="G29" s="74"/>
      <c r="H29" s="74"/>
      <c r="I29" s="75"/>
    </row>
    <row r="30" spans="1:10" x14ac:dyDescent="0.25">
      <c r="A30" s="72"/>
      <c r="B30" s="73"/>
      <c r="C30" s="73"/>
      <c r="D30" s="74"/>
      <c r="E30" s="74"/>
      <c r="F30" s="74"/>
      <c r="G30" s="74"/>
      <c r="H30" s="74"/>
      <c r="I30" s="75"/>
    </row>
    <row r="32" spans="1:10" x14ac:dyDescent="0.25">
      <c r="A32" s="314" t="s">
        <v>58</v>
      </c>
      <c r="B32" s="77" t="s">
        <v>174</v>
      </c>
      <c r="C32" s="279" t="s">
        <v>28</v>
      </c>
      <c r="D32" s="280"/>
      <c r="E32" s="40" t="s">
        <v>29</v>
      </c>
      <c r="F32" s="285"/>
      <c r="G32" s="286"/>
      <c r="H32" s="46"/>
      <c r="I32" s="78"/>
    </row>
    <row r="33" spans="1:9" x14ac:dyDescent="0.25">
      <c r="A33" s="315"/>
      <c r="B33" s="77" t="s">
        <v>30</v>
      </c>
      <c r="C33" s="281"/>
      <c r="D33" s="282"/>
      <c r="E33" s="40" t="s">
        <v>30</v>
      </c>
      <c r="F33" s="285"/>
      <c r="G33" s="286"/>
      <c r="H33" s="46"/>
      <c r="I33" s="78"/>
    </row>
    <row r="34" spans="1:9" x14ac:dyDescent="0.25">
      <c r="A34" s="316"/>
      <c r="B34" s="77" t="s">
        <v>31</v>
      </c>
      <c r="C34" s="283"/>
      <c r="D34" s="284"/>
      <c r="E34" s="40" t="s">
        <v>31</v>
      </c>
      <c r="F34" s="285"/>
      <c r="G34" s="286"/>
      <c r="H34" s="46"/>
      <c r="I34" s="78"/>
    </row>
  </sheetData>
  <mergeCells count="10">
    <mergeCell ref="A32:A34"/>
    <mergeCell ref="C32:D34"/>
    <mergeCell ref="F32:G32"/>
    <mergeCell ref="F33:G33"/>
    <mergeCell ref="F34:G34"/>
    <mergeCell ref="A7:A9"/>
    <mergeCell ref="B7:B9"/>
    <mergeCell ref="I8:I9"/>
    <mergeCell ref="A27:B27"/>
    <mergeCell ref="A28:B28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3"/>
  <sheetViews>
    <sheetView workbookViewId="0">
      <selection activeCell="H24" sqref="H24:I24"/>
    </sheetView>
  </sheetViews>
  <sheetFormatPr defaultRowHeight="15" x14ac:dyDescent="0.25"/>
  <cols>
    <col min="2" max="2" width="34.42578125" customWidth="1"/>
    <col min="3" max="3" width="16" customWidth="1"/>
    <col min="4" max="4" width="13.140625" customWidth="1"/>
    <col min="5" max="5" width="14.7109375" customWidth="1"/>
    <col min="6" max="6" width="11.42578125" customWidth="1"/>
    <col min="8" max="8" width="14.28515625" customWidth="1"/>
    <col min="11" max="11" width="11.28515625" customWidth="1"/>
    <col min="12" max="12" width="14.7109375" customWidth="1"/>
    <col min="14" max="14" width="12.5703125" customWidth="1"/>
    <col min="17" max="17" width="9.85546875" bestFit="1" customWidth="1"/>
  </cols>
  <sheetData>
    <row r="2" spans="1:19" s="81" customFormat="1" ht="15.75" x14ac:dyDescent="0.25">
      <c r="A2" s="79" t="s">
        <v>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9" s="81" customFormat="1" ht="15.75" x14ac:dyDescent="0.2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9" x14ac:dyDescent="0.25">
      <c r="A4" s="84" t="s">
        <v>2</v>
      </c>
      <c r="B4" s="55" t="s">
        <v>3</v>
      </c>
      <c r="C4" s="85" t="s">
        <v>4</v>
      </c>
      <c r="D4" s="86">
        <v>14</v>
      </c>
      <c r="E4" s="87"/>
      <c r="F4" s="87"/>
      <c r="G4" s="87"/>
      <c r="H4" s="87"/>
      <c r="I4" s="87"/>
      <c r="J4" s="87"/>
      <c r="K4" s="88"/>
      <c r="L4" s="88"/>
      <c r="M4" s="88"/>
      <c r="N4" s="88"/>
    </row>
    <row r="5" spans="1:19" x14ac:dyDescent="0.25">
      <c r="A5" s="89"/>
      <c r="B5" s="90"/>
      <c r="C5" s="90"/>
      <c r="D5" s="90"/>
      <c r="E5" s="87"/>
      <c r="F5" s="87"/>
      <c r="G5" s="87"/>
      <c r="H5" s="87"/>
      <c r="I5" s="87"/>
      <c r="J5" s="87"/>
      <c r="K5" s="88"/>
      <c r="L5" s="88"/>
      <c r="M5" s="88"/>
      <c r="N5" s="88"/>
    </row>
    <row r="6" spans="1:19" x14ac:dyDescent="0.25">
      <c r="A6" s="84" t="s">
        <v>34</v>
      </c>
      <c r="B6" s="55" t="s">
        <v>35</v>
      </c>
      <c r="C6" s="85" t="s">
        <v>36</v>
      </c>
      <c r="D6" s="86">
        <v>1014045</v>
      </c>
      <c r="E6" s="91"/>
      <c r="F6" s="92"/>
      <c r="G6" s="92"/>
      <c r="H6" s="92"/>
      <c r="I6" s="92"/>
      <c r="J6" s="92"/>
      <c r="K6" s="88"/>
      <c r="L6" s="88"/>
      <c r="M6" s="88"/>
      <c r="N6" s="88"/>
    </row>
    <row r="7" spans="1:19" ht="15.75" thickBot="1" x14ac:dyDescent="0.3">
      <c r="A7" s="319"/>
      <c r="B7" s="320"/>
    </row>
    <row r="8" spans="1:19" s="95" customFormat="1" ht="16.5" thickBot="1" x14ac:dyDescent="0.3">
      <c r="A8" s="93"/>
      <c r="B8" s="94" t="s">
        <v>1</v>
      </c>
      <c r="C8" s="94"/>
      <c r="D8" s="94"/>
      <c r="E8" s="94"/>
      <c r="F8" s="94" t="s">
        <v>60</v>
      </c>
      <c r="G8" s="94"/>
      <c r="H8" s="94"/>
      <c r="I8" s="94" t="s">
        <v>61</v>
      </c>
      <c r="J8" s="94"/>
      <c r="K8" s="94"/>
      <c r="L8" s="94" t="s">
        <v>62</v>
      </c>
      <c r="M8" s="94"/>
      <c r="N8" s="94"/>
      <c r="O8" s="94" t="s">
        <v>63</v>
      </c>
      <c r="P8" s="321" t="s">
        <v>64</v>
      </c>
      <c r="Q8" s="322"/>
      <c r="R8" s="323"/>
      <c r="S8" s="339" t="s">
        <v>65</v>
      </c>
    </row>
    <row r="9" spans="1:19" s="96" customFormat="1" ht="11.25" x14ac:dyDescent="0.25">
      <c r="A9" s="342" t="s">
        <v>66</v>
      </c>
      <c r="B9" s="344" t="s">
        <v>67</v>
      </c>
      <c r="C9" s="346" t="s">
        <v>68</v>
      </c>
      <c r="D9" s="317" t="s">
        <v>69</v>
      </c>
      <c r="E9" s="337" t="s">
        <v>70</v>
      </c>
      <c r="F9" s="348" t="s">
        <v>71</v>
      </c>
      <c r="G9" s="317" t="s">
        <v>72</v>
      </c>
      <c r="H9" s="337" t="s">
        <v>73</v>
      </c>
      <c r="I9" s="348" t="s">
        <v>74</v>
      </c>
      <c r="J9" s="317" t="s">
        <v>191</v>
      </c>
      <c r="K9" s="337" t="s">
        <v>188</v>
      </c>
      <c r="L9" s="348" t="s">
        <v>75</v>
      </c>
      <c r="M9" s="317" t="s">
        <v>76</v>
      </c>
      <c r="N9" s="337" t="s">
        <v>77</v>
      </c>
      <c r="O9" s="348" t="s">
        <v>78</v>
      </c>
      <c r="P9" s="350" t="s">
        <v>79</v>
      </c>
      <c r="Q9" s="352" t="s">
        <v>80</v>
      </c>
      <c r="R9" s="324" t="s">
        <v>81</v>
      </c>
      <c r="S9" s="340"/>
    </row>
    <row r="10" spans="1:19" s="96" customFormat="1" ht="58.5" customHeight="1" x14ac:dyDescent="0.25">
      <c r="A10" s="343"/>
      <c r="B10" s="345"/>
      <c r="C10" s="347"/>
      <c r="D10" s="318"/>
      <c r="E10" s="338"/>
      <c r="F10" s="349"/>
      <c r="G10" s="318"/>
      <c r="H10" s="338"/>
      <c r="I10" s="349"/>
      <c r="J10" s="318"/>
      <c r="K10" s="338"/>
      <c r="L10" s="349"/>
      <c r="M10" s="318"/>
      <c r="N10" s="338"/>
      <c r="O10" s="349"/>
      <c r="P10" s="351"/>
      <c r="Q10" s="353"/>
      <c r="R10" s="325"/>
      <c r="S10" s="341"/>
    </row>
    <row r="11" spans="1:19" s="62" customFormat="1" x14ac:dyDescent="0.25">
      <c r="A11" s="97" t="s">
        <v>82</v>
      </c>
      <c r="B11" s="98" t="s">
        <v>83</v>
      </c>
      <c r="C11" s="98" t="s">
        <v>84</v>
      </c>
      <c r="D11" s="102">
        <v>256</v>
      </c>
      <c r="E11" s="100">
        <v>29689334.020000003</v>
      </c>
      <c r="F11" s="101">
        <f>E11/D11</f>
        <v>115973.96101562501</v>
      </c>
      <c r="G11" s="99">
        <v>230</v>
      </c>
      <c r="H11" s="100">
        <v>28307000</v>
      </c>
      <c r="I11" s="101">
        <f>H11/G11</f>
        <v>123073.91304347826</v>
      </c>
      <c r="J11" s="99">
        <v>69</v>
      </c>
      <c r="K11" s="100">
        <v>8492100</v>
      </c>
      <c r="L11" s="101">
        <f>K11/J11</f>
        <v>123073.91304347826</v>
      </c>
      <c r="M11" s="102">
        <f>110+60</f>
        <v>170</v>
      </c>
      <c r="N11" s="100">
        <v>13772700</v>
      </c>
      <c r="O11" s="103">
        <f>N11/M11</f>
        <v>81015.882352941175</v>
      </c>
      <c r="P11" s="104">
        <f>O11-F11</f>
        <v>-34958.078662683838</v>
      </c>
      <c r="Q11" s="105">
        <f>O11-I11</f>
        <v>-42058.030690537082</v>
      </c>
      <c r="R11" s="103">
        <f>O11-L11</f>
        <v>-42058.030690537082</v>
      </c>
      <c r="S11" s="106" t="s">
        <v>85</v>
      </c>
    </row>
    <row r="12" spans="1:19" s="62" customFormat="1" x14ac:dyDescent="0.25">
      <c r="A12" s="97" t="s">
        <v>86</v>
      </c>
      <c r="B12" s="98" t="s">
        <v>87</v>
      </c>
      <c r="C12" s="98" t="s">
        <v>88</v>
      </c>
      <c r="D12" s="102">
        <v>11</v>
      </c>
      <c r="E12" s="100">
        <v>11402107.6</v>
      </c>
      <c r="F12" s="101">
        <f>E12/D12</f>
        <v>1036555.2363636363</v>
      </c>
      <c r="G12" s="99">
        <v>12</v>
      </c>
      <c r="H12" s="100">
        <v>9650000</v>
      </c>
      <c r="I12" s="101">
        <f>H12/G12</f>
        <v>804166.66666666663</v>
      </c>
      <c r="J12" s="99">
        <v>6</v>
      </c>
      <c r="K12" s="100">
        <v>4825000</v>
      </c>
      <c r="L12" s="101">
        <f>K12/J12</f>
        <v>804166.66666666663</v>
      </c>
      <c r="M12" s="102">
        <v>7</v>
      </c>
      <c r="N12" s="100">
        <v>4695183</v>
      </c>
      <c r="O12" s="103">
        <f>N12/M12</f>
        <v>670740.42857142852</v>
      </c>
      <c r="P12" s="104">
        <f>O12-F12</f>
        <v>-365814.80779220781</v>
      </c>
      <c r="Q12" s="105">
        <f>O12-I12</f>
        <v>-133426.23809523811</v>
      </c>
      <c r="R12" s="103">
        <f>O12-L12</f>
        <v>-133426.23809523811</v>
      </c>
      <c r="S12" s="106" t="s">
        <v>85</v>
      </c>
    </row>
    <row r="13" spans="1:19" s="62" customFormat="1" x14ac:dyDescent="0.25">
      <c r="A13" s="97" t="s">
        <v>89</v>
      </c>
      <c r="B13" s="98" t="s">
        <v>90</v>
      </c>
      <c r="C13" s="98" t="s">
        <v>91</v>
      </c>
      <c r="D13" s="102">
        <v>38</v>
      </c>
      <c r="E13" s="100">
        <v>1578753.3599999999</v>
      </c>
      <c r="F13" s="101">
        <f>E13/D13</f>
        <v>41546.141052631574</v>
      </c>
      <c r="G13" s="99">
        <v>48</v>
      </c>
      <c r="H13" s="100">
        <v>8518000</v>
      </c>
      <c r="I13" s="101">
        <f>H13/G13</f>
        <v>177458.33333333334</v>
      </c>
      <c r="J13" s="99">
        <v>16</v>
      </c>
      <c r="K13" s="100">
        <v>2832333</v>
      </c>
      <c r="L13" s="101">
        <f>K13/J13</f>
        <v>177020.8125</v>
      </c>
      <c r="M13" s="102">
        <v>26</v>
      </c>
      <c r="N13" s="100">
        <v>4144412</v>
      </c>
      <c r="O13" s="103">
        <f>N13/M13</f>
        <v>159400.46153846153</v>
      </c>
      <c r="P13" s="104">
        <f>O13-F13</f>
        <v>117854.32048582996</v>
      </c>
      <c r="Q13" s="105">
        <f>O13-I13</f>
        <v>-18057.871794871811</v>
      </c>
      <c r="R13" s="103">
        <f>O13-L13</f>
        <v>-17620.350961538468</v>
      </c>
      <c r="S13" s="106" t="s">
        <v>85</v>
      </c>
    </row>
    <row r="14" spans="1:19" s="62" customFormat="1" ht="15.75" thickBot="1" x14ac:dyDescent="0.3">
      <c r="A14" s="107" t="s">
        <v>92</v>
      </c>
      <c r="B14" s="108" t="s">
        <v>93</v>
      </c>
      <c r="C14" s="108" t="s">
        <v>88</v>
      </c>
      <c r="D14" s="112">
        <v>305</v>
      </c>
      <c r="E14" s="110">
        <v>1184065.02</v>
      </c>
      <c r="F14" s="111">
        <f>E14/D14</f>
        <v>3882.180393442623</v>
      </c>
      <c r="G14" s="109">
        <v>290</v>
      </c>
      <c r="H14" s="110">
        <v>8525000</v>
      </c>
      <c r="I14" s="111">
        <f>H14/G14</f>
        <v>29396.551724137931</v>
      </c>
      <c r="J14" s="109">
        <v>91</v>
      </c>
      <c r="K14" s="110">
        <v>3174828</v>
      </c>
      <c r="L14" s="111">
        <f>K14/J14</f>
        <v>34888.219780219777</v>
      </c>
      <c r="M14" s="112">
        <v>203</v>
      </c>
      <c r="N14" s="110">
        <v>4147817</v>
      </c>
      <c r="O14" s="113">
        <f>N14/M14</f>
        <v>20432.596059113301</v>
      </c>
      <c r="P14" s="114">
        <f>O14-F14</f>
        <v>16550.415665670676</v>
      </c>
      <c r="Q14" s="115">
        <f>O14-I14</f>
        <v>-8963.9556650246304</v>
      </c>
      <c r="R14" s="113">
        <f>O14-L14</f>
        <v>-14455.623721106476</v>
      </c>
      <c r="S14" s="116" t="s">
        <v>85</v>
      </c>
    </row>
    <row r="15" spans="1:19" s="53" customFormat="1" ht="15.75" thickTop="1" x14ac:dyDescent="0.25">
      <c r="B15" s="117"/>
      <c r="N15" s="253">
        <f>SUM(N11:N14)</f>
        <v>26760112</v>
      </c>
    </row>
    <row r="16" spans="1:19" ht="15.75" thickBot="1" x14ac:dyDescent="0.3">
      <c r="A16" s="335" t="s">
        <v>94</v>
      </c>
      <c r="B16" s="336"/>
      <c r="C16" s="336"/>
      <c r="D16" s="336"/>
      <c r="E16" s="336"/>
      <c r="F16" s="336"/>
    </row>
    <row r="17" spans="1:18" ht="34.5" thickTop="1" x14ac:dyDescent="0.25">
      <c r="A17" s="118" t="s">
        <v>66</v>
      </c>
      <c r="B17" s="119" t="s">
        <v>67</v>
      </c>
      <c r="C17" s="120" t="s">
        <v>95</v>
      </c>
      <c r="D17" s="120" t="s">
        <v>96</v>
      </c>
      <c r="E17" s="120" t="s">
        <v>97</v>
      </c>
      <c r="F17" s="121" t="s">
        <v>65</v>
      </c>
      <c r="N17" s="252"/>
    </row>
    <row r="18" spans="1:18" x14ac:dyDescent="0.25">
      <c r="A18" s="122" t="s">
        <v>82</v>
      </c>
      <c r="B18" s="55" t="s">
        <v>98</v>
      </c>
      <c r="C18" s="55"/>
      <c r="D18" s="55"/>
      <c r="E18" s="123">
        <v>0</v>
      </c>
      <c r="F18" s="124"/>
    </row>
    <row r="19" spans="1:18" ht="15.75" thickBot="1" x14ac:dyDescent="0.3">
      <c r="A19" s="125" t="s">
        <v>92</v>
      </c>
      <c r="B19" s="126" t="s">
        <v>99</v>
      </c>
      <c r="C19" s="127"/>
      <c r="D19" s="127"/>
      <c r="E19" s="128">
        <v>0</v>
      </c>
      <c r="F19" s="129"/>
    </row>
    <row r="20" spans="1:18" s="53" customFormat="1" ht="15.75" thickTop="1" x14ac:dyDescent="0.25">
      <c r="A20" s="17"/>
      <c r="B20" s="17"/>
      <c r="C20" s="17"/>
      <c r="D20" s="17"/>
      <c r="E20" s="130"/>
      <c r="F20" s="17"/>
    </row>
    <row r="21" spans="1:18" s="53" customFormat="1" x14ac:dyDescent="0.25">
      <c r="A21" s="17"/>
      <c r="B21" s="17"/>
      <c r="C21" s="17"/>
      <c r="D21" s="17"/>
      <c r="E21" s="130"/>
      <c r="F21" s="17"/>
      <c r="N21" s="253"/>
    </row>
    <row r="22" spans="1:18" s="53" customFormat="1" x14ac:dyDescent="0.25">
      <c r="A22" s="17"/>
      <c r="B22" s="17"/>
      <c r="C22" s="17"/>
      <c r="D22" s="17"/>
      <c r="E22" s="130"/>
      <c r="F22" s="17"/>
      <c r="N22" s="271">
        <v>600</v>
      </c>
      <c r="O22" s="271">
        <v>17603232</v>
      </c>
      <c r="P22" s="271"/>
      <c r="Q22" s="271"/>
      <c r="R22" s="271">
        <v>13772699.825163636</v>
      </c>
    </row>
    <row r="23" spans="1:18" s="53" customFormat="1" x14ac:dyDescent="0.25">
      <c r="A23" s="17"/>
      <c r="B23" s="17"/>
      <c r="C23" s="17"/>
      <c r="D23" s="17"/>
      <c r="E23" s="130"/>
      <c r="F23" s="17"/>
      <c r="N23" s="271">
        <v>601</v>
      </c>
      <c r="O23" s="271">
        <v>2888768</v>
      </c>
      <c r="P23" s="271"/>
      <c r="Q23" s="272"/>
      <c r="R23" s="271">
        <v>4695183.2872727271</v>
      </c>
    </row>
    <row r="24" spans="1:18" x14ac:dyDescent="0.25">
      <c r="A24" s="326" t="s">
        <v>58</v>
      </c>
      <c r="B24" s="327"/>
      <c r="C24" s="131" t="s">
        <v>29</v>
      </c>
      <c r="D24" s="285" t="s">
        <v>175</v>
      </c>
      <c r="E24" s="286"/>
      <c r="F24" s="332" t="s">
        <v>28</v>
      </c>
      <c r="G24" s="131" t="s">
        <v>29</v>
      </c>
      <c r="H24" s="285"/>
      <c r="I24" s="286"/>
      <c r="N24" s="273">
        <v>602</v>
      </c>
      <c r="O24" s="273">
        <v>6268112</v>
      </c>
      <c r="P24" s="273"/>
      <c r="Q24" s="274"/>
      <c r="R24" s="273">
        <v>4144411.5275636371</v>
      </c>
    </row>
    <row r="25" spans="1:18" x14ac:dyDescent="0.25">
      <c r="A25" s="328"/>
      <c r="B25" s="329"/>
      <c r="C25" s="131" t="s">
        <v>30</v>
      </c>
      <c r="D25" s="285"/>
      <c r="E25" s="286"/>
      <c r="F25" s="333"/>
      <c r="G25" s="131" t="s">
        <v>30</v>
      </c>
      <c r="H25" s="285"/>
      <c r="I25" s="286"/>
      <c r="N25" s="273"/>
      <c r="O25" s="273"/>
      <c r="P25" s="273"/>
      <c r="Q25" s="273"/>
      <c r="R25" s="273">
        <v>4147817.36</v>
      </c>
    </row>
    <row r="26" spans="1:18" x14ac:dyDescent="0.25">
      <c r="A26" s="330"/>
      <c r="B26" s="331"/>
      <c r="C26" s="131" t="s">
        <v>31</v>
      </c>
      <c r="D26" s="285"/>
      <c r="E26" s="286"/>
      <c r="F26" s="334"/>
      <c r="G26" s="131" t="s">
        <v>31</v>
      </c>
      <c r="H26" s="285"/>
      <c r="I26" s="286"/>
      <c r="N26" s="273"/>
      <c r="O26" s="273">
        <f>SUM(O22:O25)</f>
        <v>26760112</v>
      </c>
      <c r="P26" s="273"/>
      <c r="Q26" s="273"/>
      <c r="R26" s="273"/>
    </row>
    <row r="27" spans="1:18" x14ac:dyDescent="0.25">
      <c r="N27" s="273"/>
      <c r="O27" s="273"/>
      <c r="P27" s="274"/>
      <c r="Q27" s="273"/>
      <c r="R27" s="273"/>
    </row>
    <row r="28" spans="1:18" x14ac:dyDescent="0.25">
      <c r="N28" s="273"/>
      <c r="O28" s="273"/>
      <c r="P28" s="273"/>
      <c r="Q28" s="273"/>
      <c r="R28" s="273"/>
    </row>
    <row r="29" spans="1:18" x14ac:dyDescent="0.25">
      <c r="N29" s="273"/>
      <c r="O29" s="273"/>
      <c r="P29" s="273"/>
      <c r="Q29" s="273"/>
      <c r="R29" s="273"/>
    </row>
    <row r="36" spans="12:14" x14ac:dyDescent="0.25">
      <c r="L36" s="252"/>
      <c r="N36" s="252"/>
    </row>
    <row r="37" spans="12:14" x14ac:dyDescent="0.25">
      <c r="L37" s="252"/>
    </row>
    <row r="38" spans="12:14" x14ac:dyDescent="0.25">
      <c r="L38" s="252"/>
    </row>
    <row r="39" spans="12:14" x14ac:dyDescent="0.25">
      <c r="L39" s="252"/>
    </row>
    <row r="40" spans="12:14" x14ac:dyDescent="0.25">
      <c r="L40" s="252"/>
    </row>
    <row r="42" spans="12:14" x14ac:dyDescent="0.25">
      <c r="L42" s="252"/>
    </row>
    <row r="43" spans="12:14" x14ac:dyDescent="0.25">
      <c r="L43" s="252"/>
    </row>
  </sheetData>
  <mergeCells count="30"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K9:K10"/>
    <mergeCell ref="L9:L10"/>
    <mergeCell ref="M9:M10"/>
    <mergeCell ref="I9:I10"/>
    <mergeCell ref="J9:J10"/>
    <mergeCell ref="A7:B7"/>
    <mergeCell ref="P8:R8"/>
    <mergeCell ref="R9:R10"/>
    <mergeCell ref="A24:B26"/>
    <mergeCell ref="D24:E24"/>
    <mergeCell ref="F24:F26"/>
    <mergeCell ref="H24:I24"/>
    <mergeCell ref="D25:E25"/>
    <mergeCell ref="H25:I25"/>
    <mergeCell ref="D26:E26"/>
    <mergeCell ref="H26:I26"/>
    <mergeCell ref="A16:F16"/>
    <mergeCell ref="H9:H10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9"/>
  <sheetViews>
    <sheetView workbookViewId="0">
      <selection activeCell="A2" sqref="A2:K26"/>
    </sheetView>
  </sheetViews>
  <sheetFormatPr defaultRowHeight="15" x14ac:dyDescent="0.25"/>
  <cols>
    <col min="1" max="1" width="15.28515625" style="7" customWidth="1"/>
    <col min="2" max="2" width="54.140625" style="7" customWidth="1"/>
    <col min="3" max="3" width="20.7109375" customWidth="1"/>
    <col min="4" max="4" width="19.85546875" customWidth="1"/>
    <col min="5" max="5" width="16.5703125" style="7" customWidth="1"/>
    <col min="6" max="6" width="14.140625" style="7" customWidth="1"/>
    <col min="7" max="7" width="15.42578125" style="7" customWidth="1"/>
    <col min="8" max="8" width="12" style="7" customWidth="1"/>
    <col min="9" max="9" width="15.7109375" style="7" customWidth="1"/>
    <col min="10" max="10" width="17.42578125" style="137" customWidth="1"/>
  </cols>
  <sheetData>
    <row r="2" spans="1:15" s="81" customFormat="1" ht="15.75" x14ac:dyDescent="0.25">
      <c r="A2" s="132" t="s">
        <v>100</v>
      </c>
      <c r="B2" s="42"/>
      <c r="C2" s="133"/>
      <c r="E2" s="42"/>
      <c r="F2" s="42"/>
      <c r="G2" s="42"/>
      <c r="H2" s="42"/>
      <c r="I2" s="42"/>
      <c r="J2" s="134"/>
    </row>
    <row r="3" spans="1:15" s="137" customFormat="1" x14ac:dyDescent="0.25">
      <c r="A3" s="135" t="s">
        <v>158</v>
      </c>
      <c r="B3" s="47"/>
      <c r="C3" s="136"/>
      <c r="E3" s="47"/>
      <c r="F3" s="47"/>
      <c r="G3" s="47"/>
      <c r="H3" s="47"/>
      <c r="I3" s="47"/>
    </row>
    <row r="4" spans="1:15" ht="15.75" thickBot="1" x14ac:dyDescent="0.3"/>
    <row r="5" spans="1:15" s="138" customFormat="1" x14ac:dyDescent="0.25">
      <c r="A5" s="213" t="s">
        <v>36</v>
      </c>
      <c r="B5" s="214">
        <v>1014045</v>
      </c>
      <c r="C5" s="215" t="s">
        <v>101</v>
      </c>
      <c r="D5" s="368" t="s">
        <v>35</v>
      </c>
      <c r="E5" s="369"/>
      <c r="F5" s="369"/>
      <c r="G5" s="369"/>
      <c r="H5" s="369"/>
      <c r="I5" s="370"/>
      <c r="J5" s="216" t="s">
        <v>65</v>
      </c>
      <c r="K5" s="217"/>
      <c r="L5" s="217"/>
      <c r="M5" s="217"/>
      <c r="N5" s="217"/>
      <c r="O5" s="217"/>
    </row>
    <row r="6" spans="1:15" s="138" customFormat="1" ht="90" customHeight="1" x14ac:dyDescent="0.25">
      <c r="A6" s="141" t="s">
        <v>102</v>
      </c>
      <c r="B6" s="218" t="s">
        <v>159</v>
      </c>
      <c r="C6" s="219"/>
      <c r="D6" s="220"/>
      <c r="E6" s="221"/>
      <c r="F6" s="221"/>
      <c r="G6" s="221"/>
      <c r="H6" s="221"/>
      <c r="I6" s="222"/>
      <c r="J6" s="223" t="s">
        <v>104</v>
      </c>
      <c r="K6" s="217"/>
      <c r="L6" s="217"/>
      <c r="M6" s="217"/>
      <c r="N6" s="217"/>
      <c r="O6" s="217"/>
    </row>
    <row r="7" spans="1:15" s="138" customFormat="1" ht="15.75" customHeight="1" x14ac:dyDescent="0.25">
      <c r="A7" s="224"/>
      <c r="B7" s="225"/>
      <c r="C7" s="139"/>
      <c r="D7" s="371" t="s">
        <v>105</v>
      </c>
      <c r="E7" s="371"/>
      <c r="F7" s="371"/>
      <c r="G7" s="371"/>
      <c r="H7" s="371"/>
      <c r="I7" s="371"/>
      <c r="J7" s="223" t="s">
        <v>104</v>
      </c>
      <c r="K7" s="217"/>
      <c r="L7" s="217"/>
      <c r="M7" s="217"/>
      <c r="N7" s="217"/>
      <c r="O7" s="217"/>
    </row>
    <row r="8" spans="1:15" s="144" customFormat="1" ht="55.5" customHeight="1" x14ac:dyDescent="0.25">
      <c r="A8" s="372" t="s">
        <v>168</v>
      </c>
      <c r="B8" s="373"/>
      <c r="C8" s="139" t="s">
        <v>106</v>
      </c>
      <c r="D8" s="140" t="s">
        <v>169</v>
      </c>
      <c r="E8" s="141" t="s">
        <v>107</v>
      </c>
      <c r="F8" s="139" t="s">
        <v>108</v>
      </c>
      <c r="G8" s="139" t="s">
        <v>192</v>
      </c>
      <c r="H8" s="142" t="s">
        <v>109</v>
      </c>
      <c r="I8" s="143" t="s">
        <v>110</v>
      </c>
      <c r="J8" s="226"/>
    </row>
    <row r="9" spans="1:15" s="138" customFormat="1" ht="24" customHeight="1" x14ac:dyDescent="0.25">
      <c r="A9" s="227" t="s">
        <v>111</v>
      </c>
      <c r="B9" s="212" t="s">
        <v>160</v>
      </c>
      <c r="C9" s="225" t="s">
        <v>86</v>
      </c>
      <c r="D9" s="228" t="s">
        <v>161</v>
      </c>
      <c r="E9" s="230">
        <v>256</v>
      </c>
      <c r="F9" s="229">
        <v>230</v>
      </c>
      <c r="G9" s="229">
        <v>160</v>
      </c>
      <c r="H9" s="230">
        <v>170</v>
      </c>
      <c r="I9" s="231">
        <f t="shared" ref="I9:I21" si="0">H9/G9</f>
        <v>1.0625</v>
      </c>
      <c r="J9" s="146" t="s">
        <v>104</v>
      </c>
      <c r="K9" s="217"/>
      <c r="L9" s="217"/>
      <c r="M9" s="217"/>
      <c r="N9" s="217"/>
      <c r="O9" s="217"/>
    </row>
    <row r="10" spans="1:15" s="138" customFormat="1" hidden="1" x14ac:dyDescent="0.25">
      <c r="A10" s="227" t="s">
        <v>162</v>
      </c>
      <c r="B10" s="232"/>
      <c r="C10" s="145" t="s">
        <v>104</v>
      </c>
      <c r="D10" s="233" t="s">
        <v>112</v>
      </c>
      <c r="E10" s="235"/>
      <c r="F10" s="234"/>
      <c r="G10" s="234">
        <v>1</v>
      </c>
      <c r="H10" s="235">
        <v>1</v>
      </c>
      <c r="I10" s="231">
        <f t="shared" si="0"/>
        <v>1</v>
      </c>
      <c r="J10" s="146" t="s">
        <v>104</v>
      </c>
      <c r="K10" s="217"/>
      <c r="L10" s="217"/>
      <c r="M10" s="217"/>
      <c r="N10" s="217"/>
      <c r="O10" s="217"/>
    </row>
    <row r="11" spans="1:15" s="138" customFormat="1" hidden="1" x14ac:dyDescent="0.25">
      <c r="A11" s="227" t="s">
        <v>115</v>
      </c>
      <c r="B11" s="236"/>
      <c r="C11" s="145" t="s">
        <v>104</v>
      </c>
      <c r="D11" s="233" t="s">
        <v>112</v>
      </c>
      <c r="E11" s="235"/>
      <c r="F11" s="234"/>
      <c r="G11" s="234">
        <v>12</v>
      </c>
      <c r="H11" s="235">
        <v>9</v>
      </c>
      <c r="I11" s="231">
        <f t="shared" si="0"/>
        <v>0.75</v>
      </c>
      <c r="J11" s="146" t="s">
        <v>104</v>
      </c>
      <c r="K11" s="217"/>
      <c r="L11" s="217"/>
      <c r="M11" s="217"/>
      <c r="N11" s="217"/>
      <c r="O11" s="217"/>
    </row>
    <row r="12" spans="1:15" s="138" customFormat="1" hidden="1" x14ac:dyDescent="0.25">
      <c r="A12" s="227" t="s">
        <v>163</v>
      </c>
      <c r="B12" s="236"/>
      <c r="C12" s="145" t="s">
        <v>104</v>
      </c>
      <c r="D12" s="233" t="s">
        <v>112</v>
      </c>
      <c r="E12" s="235"/>
      <c r="F12" s="234"/>
      <c r="G12" s="234">
        <v>73</v>
      </c>
      <c r="H12" s="235">
        <v>92</v>
      </c>
      <c r="I12" s="231">
        <f t="shared" si="0"/>
        <v>1.2602739726027397</v>
      </c>
      <c r="J12" s="146" t="s">
        <v>104</v>
      </c>
      <c r="K12" s="217"/>
      <c r="L12" s="217"/>
      <c r="M12" s="217"/>
      <c r="N12" s="217"/>
      <c r="O12" s="217"/>
    </row>
    <row r="13" spans="1:15" s="138" customFormat="1" ht="22.5" customHeight="1" x14ac:dyDescent="0.25">
      <c r="A13" s="227" t="s">
        <v>113</v>
      </c>
      <c r="B13" s="212" t="s">
        <v>182</v>
      </c>
      <c r="C13" s="225" t="s">
        <v>82</v>
      </c>
      <c r="D13" s="228" t="s">
        <v>164</v>
      </c>
      <c r="E13" s="239">
        <v>11</v>
      </c>
      <c r="F13" s="238">
        <v>12</v>
      </c>
      <c r="G13" s="238">
        <v>7</v>
      </c>
      <c r="H13" s="239">
        <v>7</v>
      </c>
      <c r="I13" s="231">
        <f t="shared" si="0"/>
        <v>1</v>
      </c>
      <c r="J13" s="146" t="s">
        <v>104</v>
      </c>
      <c r="K13" s="217"/>
      <c r="L13" s="217"/>
      <c r="M13" s="217"/>
      <c r="N13" s="217"/>
      <c r="O13" s="217"/>
    </row>
    <row r="14" spans="1:15" s="138" customFormat="1" hidden="1" x14ac:dyDescent="0.25">
      <c r="A14" s="147"/>
      <c r="B14" s="236"/>
      <c r="C14" s="145" t="s">
        <v>104</v>
      </c>
      <c r="D14" s="233" t="s">
        <v>112</v>
      </c>
      <c r="E14" s="241"/>
      <c r="F14" s="240"/>
      <c r="G14" s="240"/>
      <c r="H14" s="241"/>
      <c r="I14" s="231" t="e">
        <f t="shared" si="0"/>
        <v>#DIV/0!</v>
      </c>
      <c r="J14" s="146" t="s">
        <v>104</v>
      </c>
      <c r="K14" s="217"/>
      <c r="L14" s="217"/>
      <c r="M14" s="217"/>
      <c r="N14" s="217"/>
      <c r="O14" s="217"/>
    </row>
    <row r="15" spans="1:15" s="138" customFormat="1" hidden="1" x14ac:dyDescent="0.25">
      <c r="A15" s="227"/>
      <c r="B15" s="236"/>
      <c r="C15" s="145" t="s">
        <v>104</v>
      </c>
      <c r="D15" s="233" t="s">
        <v>112</v>
      </c>
      <c r="E15" s="241"/>
      <c r="F15" s="240"/>
      <c r="G15" s="240"/>
      <c r="H15" s="241"/>
      <c r="I15" s="231" t="e">
        <f t="shared" si="0"/>
        <v>#DIV/0!</v>
      </c>
      <c r="J15" s="146" t="s">
        <v>104</v>
      </c>
      <c r="K15" s="217"/>
      <c r="L15" s="217"/>
      <c r="M15" s="217"/>
      <c r="N15" s="217"/>
      <c r="O15" s="217"/>
    </row>
    <row r="16" spans="1:15" s="138" customFormat="1" hidden="1" x14ac:dyDescent="0.25">
      <c r="A16" s="227"/>
      <c r="B16" s="236"/>
      <c r="C16" s="145" t="s">
        <v>104</v>
      </c>
      <c r="D16" s="233" t="s">
        <v>112</v>
      </c>
      <c r="E16" s="241"/>
      <c r="F16" s="240"/>
      <c r="G16" s="240"/>
      <c r="H16" s="241"/>
      <c r="I16" s="231" t="e">
        <f t="shared" si="0"/>
        <v>#DIV/0!</v>
      </c>
      <c r="J16" s="146" t="s">
        <v>104</v>
      </c>
      <c r="K16" s="217"/>
      <c r="L16" s="217"/>
      <c r="M16" s="217"/>
      <c r="N16" s="217"/>
      <c r="O16" s="217"/>
    </row>
    <row r="17" spans="1:15" s="138" customFormat="1" ht="21.75" customHeight="1" thickBot="1" x14ac:dyDescent="0.3">
      <c r="A17" s="242" t="s">
        <v>115</v>
      </c>
      <c r="B17" s="243" t="s">
        <v>165</v>
      </c>
      <c r="C17" s="244" t="s">
        <v>92</v>
      </c>
      <c r="D17" s="245" t="s">
        <v>166</v>
      </c>
      <c r="E17" s="247">
        <v>38</v>
      </c>
      <c r="F17" s="246">
        <v>48</v>
      </c>
      <c r="G17" s="246">
        <v>32</v>
      </c>
      <c r="H17" s="247">
        <v>26</v>
      </c>
      <c r="I17" s="231">
        <f t="shared" si="0"/>
        <v>0.8125</v>
      </c>
      <c r="J17" s="148" t="s">
        <v>104</v>
      </c>
      <c r="K17" s="217"/>
      <c r="L17" s="217"/>
      <c r="M17" s="217"/>
      <c r="N17" s="217"/>
      <c r="O17" s="217"/>
    </row>
    <row r="18" spans="1:15" ht="36.75" customHeight="1" x14ac:dyDescent="0.25">
      <c r="A18" s="227" t="s">
        <v>163</v>
      </c>
      <c r="B18" s="212" t="s">
        <v>183</v>
      </c>
      <c r="C18" s="225" t="s">
        <v>89</v>
      </c>
      <c r="D18" s="228" t="s">
        <v>167</v>
      </c>
      <c r="E18" s="239">
        <v>305</v>
      </c>
      <c r="F18" s="238">
        <v>290</v>
      </c>
      <c r="G18" s="238">
        <v>199</v>
      </c>
      <c r="H18" s="239">
        <v>203</v>
      </c>
      <c r="I18" s="231">
        <f t="shared" si="0"/>
        <v>1.0201005025125629</v>
      </c>
      <c r="J18" s="146" t="s">
        <v>104</v>
      </c>
      <c r="K18" s="248"/>
      <c r="L18" s="248"/>
      <c r="M18" s="248"/>
      <c r="N18" s="248"/>
      <c r="O18" s="248"/>
    </row>
    <row r="19" spans="1:15" s="137" customFormat="1" ht="12.75" hidden="1" x14ac:dyDescent="0.2">
      <c r="A19" s="147"/>
      <c r="B19" s="139"/>
      <c r="C19" s="145" t="s">
        <v>104</v>
      </c>
      <c r="D19" s="233" t="s">
        <v>112</v>
      </c>
      <c r="E19" s="237"/>
      <c r="F19" s="240"/>
      <c r="G19" s="249"/>
      <c r="H19" s="241"/>
      <c r="I19" s="231" t="e">
        <f t="shared" si="0"/>
        <v>#DIV/0!</v>
      </c>
      <c r="J19" s="146" t="s">
        <v>104</v>
      </c>
    </row>
    <row r="20" spans="1:15" s="137" customFormat="1" ht="12.75" hidden="1" x14ac:dyDescent="0.2">
      <c r="A20" s="227"/>
      <c r="B20" s="139"/>
      <c r="C20" s="145" t="s">
        <v>104</v>
      </c>
      <c r="D20" s="233" t="s">
        <v>112</v>
      </c>
      <c r="E20" s="237"/>
      <c r="F20" s="240"/>
      <c r="G20" s="249"/>
      <c r="H20" s="241"/>
      <c r="I20" s="231" t="e">
        <f t="shared" si="0"/>
        <v>#DIV/0!</v>
      </c>
      <c r="J20" s="146" t="s">
        <v>104</v>
      </c>
    </row>
    <row r="21" spans="1:15" s="137" customFormat="1" ht="23.25" hidden="1" x14ac:dyDescent="0.2">
      <c r="A21" s="227"/>
      <c r="B21" s="139"/>
      <c r="C21" s="145" t="s">
        <v>104</v>
      </c>
      <c r="D21" s="233" t="s">
        <v>112</v>
      </c>
      <c r="E21" s="237"/>
      <c r="F21" s="240"/>
      <c r="G21" s="249"/>
      <c r="H21" s="241"/>
      <c r="I21" s="231" t="e">
        <f t="shared" si="0"/>
        <v>#DIV/0!</v>
      </c>
      <c r="J21" s="146" t="s">
        <v>104</v>
      </c>
    </row>
    <row r="22" spans="1:15" s="137" customFormat="1" ht="12.75" x14ac:dyDescent="0.2">
      <c r="A22" s="250"/>
      <c r="B22" s="250"/>
      <c r="C22" s="248"/>
      <c r="D22" s="248"/>
      <c r="E22" s="250"/>
      <c r="F22" s="250"/>
      <c r="G22" s="250"/>
      <c r="H22" s="250"/>
      <c r="I22" s="250"/>
    </row>
    <row r="23" spans="1:15" x14ac:dyDescent="0.25">
      <c r="A23" s="149" t="s">
        <v>170</v>
      </c>
      <c r="B23" s="137"/>
      <c r="C23" s="150"/>
      <c r="D23" s="137"/>
      <c r="E23" s="47"/>
      <c r="F23" s="47"/>
      <c r="G23" s="47"/>
      <c r="H23" s="47"/>
      <c r="I23" s="47"/>
      <c r="K23" s="248"/>
      <c r="L23" s="248"/>
      <c r="M23" s="248"/>
      <c r="N23" s="248"/>
      <c r="O23" s="248"/>
    </row>
    <row r="24" spans="1:15" x14ac:dyDescent="0.25">
      <c r="A24" s="149" t="s">
        <v>171</v>
      </c>
      <c r="B24" s="137"/>
      <c r="C24" s="150"/>
      <c r="D24" s="137"/>
      <c r="E24" s="47"/>
      <c r="F24" s="47"/>
      <c r="G24" s="47"/>
      <c r="H24" s="47"/>
      <c r="I24" s="47"/>
      <c r="K24" s="248"/>
      <c r="L24" s="248"/>
      <c r="M24" s="248"/>
      <c r="N24" s="248"/>
      <c r="O24" s="248"/>
    </row>
    <row r="25" spans="1:15" x14ac:dyDescent="0.25">
      <c r="A25" s="149" t="s">
        <v>172</v>
      </c>
      <c r="B25" s="137"/>
      <c r="C25" s="150"/>
      <c r="D25" s="137"/>
      <c r="E25" s="47"/>
      <c r="F25" s="47"/>
      <c r="G25" s="47"/>
      <c r="H25" s="47"/>
      <c r="I25" s="47"/>
      <c r="K25" s="248"/>
      <c r="L25" s="248"/>
      <c r="M25" s="248"/>
      <c r="N25" s="248"/>
      <c r="O25" s="248"/>
    </row>
    <row r="26" spans="1:15" x14ac:dyDescent="0.25">
      <c r="A26" s="149" t="s">
        <v>117</v>
      </c>
      <c r="B26" s="137"/>
      <c r="C26" s="150"/>
      <c r="D26" s="137"/>
      <c r="E26" s="47"/>
      <c r="F26" s="47"/>
      <c r="G26" s="47"/>
      <c r="H26" s="47"/>
      <c r="I26" s="47"/>
      <c r="K26" s="248"/>
      <c r="L26" s="248"/>
      <c r="M26" s="248"/>
      <c r="N26" s="248"/>
      <c r="O26" s="248"/>
    </row>
    <row r="28" spans="1:15" s="138" customFormat="1" x14ac:dyDescent="0.25">
      <c r="A28" s="7"/>
      <c r="B28" s="7"/>
      <c r="C28"/>
      <c r="D28"/>
      <c r="E28" s="7"/>
      <c r="F28" s="7"/>
      <c r="G28" s="7"/>
      <c r="H28" s="7"/>
      <c r="I28" s="7"/>
      <c r="J28" s="137"/>
    </row>
    <row r="29" spans="1:15" s="138" customFormat="1" hidden="1" x14ac:dyDescent="0.25">
      <c r="A29" s="151" t="s">
        <v>118</v>
      </c>
      <c r="B29" s="152"/>
      <c r="C29" s="153"/>
      <c r="D29" s="153"/>
      <c r="E29" s="152"/>
      <c r="F29" s="152"/>
      <c r="G29" s="152"/>
      <c r="H29" s="152"/>
      <c r="I29" s="152"/>
      <c r="J29" s="137"/>
    </row>
    <row r="30" spans="1:15" s="138" customFormat="1" ht="15.75" hidden="1" customHeight="1" x14ac:dyDescent="0.25">
      <c r="A30" s="154" t="s">
        <v>119</v>
      </c>
      <c r="B30" s="152"/>
      <c r="C30" s="155"/>
      <c r="D30" s="153"/>
      <c r="E30" s="152"/>
      <c r="F30" s="152"/>
      <c r="G30" s="152"/>
      <c r="H30" s="152"/>
      <c r="I30" s="152"/>
      <c r="J30" s="137"/>
    </row>
    <row r="31" spans="1:15" s="144" customFormat="1" ht="15.75" hidden="1" thickBot="1" x14ac:dyDescent="0.3">
      <c r="A31" s="152"/>
      <c r="B31" s="152"/>
      <c r="C31" s="153"/>
      <c r="D31" s="153"/>
      <c r="E31" s="152"/>
      <c r="F31" s="152"/>
      <c r="G31" s="152"/>
      <c r="H31" s="152"/>
      <c r="I31" s="152"/>
      <c r="J31" s="137"/>
    </row>
    <row r="32" spans="1:15" s="138" customFormat="1" ht="12" hidden="1" customHeight="1" thickTop="1" x14ac:dyDescent="0.25">
      <c r="A32" s="156"/>
      <c r="B32" s="157" t="s">
        <v>101</v>
      </c>
      <c r="C32" s="158"/>
      <c r="D32" s="356"/>
      <c r="E32" s="357"/>
      <c r="F32" s="357"/>
      <c r="G32" s="357"/>
      <c r="H32" s="358"/>
      <c r="I32" s="159"/>
      <c r="J32" s="160"/>
    </row>
    <row r="33" spans="1:12" s="138" customFormat="1" ht="12" hidden="1" customHeight="1" x14ac:dyDescent="0.25">
      <c r="A33" s="161" t="s">
        <v>102</v>
      </c>
      <c r="B33" s="162" t="s">
        <v>103</v>
      </c>
      <c r="C33" s="163"/>
      <c r="D33" s="359"/>
      <c r="E33" s="360"/>
      <c r="F33" s="360"/>
      <c r="G33" s="360"/>
      <c r="H33" s="361"/>
      <c r="I33" s="164"/>
      <c r="J33" s="165" t="s">
        <v>120</v>
      </c>
    </row>
    <row r="34" spans="1:12" s="138" customFormat="1" ht="12" hidden="1" customHeight="1" x14ac:dyDescent="0.25">
      <c r="A34" s="362" t="s">
        <v>121</v>
      </c>
      <c r="B34" s="363"/>
      <c r="C34" s="163"/>
      <c r="D34" s="366" t="s">
        <v>122</v>
      </c>
      <c r="E34" s="367"/>
      <c r="F34" s="367"/>
      <c r="G34" s="367"/>
      <c r="H34" s="367"/>
      <c r="I34" s="367"/>
      <c r="J34" s="166"/>
    </row>
    <row r="35" spans="1:12" s="138" customFormat="1" ht="12" hidden="1" customHeight="1" x14ac:dyDescent="0.25">
      <c r="A35" s="364"/>
      <c r="B35" s="365"/>
      <c r="C35" s="167" t="s">
        <v>106</v>
      </c>
      <c r="D35" s="167" t="s">
        <v>67</v>
      </c>
      <c r="E35" s="168" t="s">
        <v>123</v>
      </c>
      <c r="F35" s="169" t="s">
        <v>124</v>
      </c>
      <c r="G35" s="169" t="s">
        <v>125</v>
      </c>
      <c r="H35" s="169" t="s">
        <v>126</v>
      </c>
      <c r="I35" s="168" t="s">
        <v>127</v>
      </c>
      <c r="J35" s="170"/>
    </row>
    <row r="36" spans="1:12" s="138" customFormat="1" ht="12" hidden="1" customHeight="1" x14ac:dyDescent="0.25">
      <c r="A36" s="161" t="s">
        <v>111</v>
      </c>
      <c r="B36" s="168" t="s">
        <v>128</v>
      </c>
      <c r="C36" s="171"/>
      <c r="D36" s="171"/>
      <c r="E36" s="171"/>
      <c r="F36" s="171"/>
      <c r="G36" s="171"/>
      <c r="H36" s="171"/>
      <c r="I36" s="171"/>
      <c r="J36" s="165" t="s">
        <v>129</v>
      </c>
    </row>
    <row r="37" spans="1:12" s="138" customFormat="1" ht="12" hidden="1" customHeight="1" x14ac:dyDescent="0.25">
      <c r="A37" s="161"/>
      <c r="B37" s="172"/>
      <c r="C37" s="172" t="s">
        <v>89</v>
      </c>
      <c r="D37" s="173" t="s">
        <v>130</v>
      </c>
      <c r="E37" s="162">
        <v>35</v>
      </c>
      <c r="F37" s="174">
        <v>32</v>
      </c>
      <c r="G37" s="174">
        <v>33</v>
      </c>
      <c r="H37" s="174">
        <v>33</v>
      </c>
      <c r="I37" s="175">
        <f>H37/G37</f>
        <v>1</v>
      </c>
      <c r="J37" s="165" t="s">
        <v>131</v>
      </c>
    </row>
    <row r="38" spans="1:12" s="138" customFormat="1" ht="12" hidden="1" customHeight="1" x14ac:dyDescent="0.25">
      <c r="A38" s="161"/>
      <c r="B38" s="162"/>
      <c r="C38" s="162" t="s">
        <v>92</v>
      </c>
      <c r="D38" s="176" t="s">
        <v>132</v>
      </c>
      <c r="E38" s="172">
        <v>1000</v>
      </c>
      <c r="F38" s="174">
        <v>2000</v>
      </c>
      <c r="G38" s="174">
        <v>1900</v>
      </c>
      <c r="H38" s="174">
        <v>2100</v>
      </c>
      <c r="I38" s="175">
        <f>H38/G38</f>
        <v>1.1052631578947369</v>
      </c>
      <c r="J38" s="165" t="s">
        <v>133</v>
      </c>
    </row>
    <row r="39" spans="1:12" s="138" customFormat="1" ht="12" hidden="1" customHeight="1" x14ac:dyDescent="0.25">
      <c r="A39" s="161"/>
      <c r="B39" s="162"/>
      <c r="C39" s="172" t="s">
        <v>134</v>
      </c>
      <c r="D39" s="171" t="s">
        <v>135</v>
      </c>
      <c r="E39" s="162">
        <v>5000</v>
      </c>
      <c r="F39" s="174">
        <v>7000</v>
      </c>
      <c r="G39" s="174">
        <v>6900</v>
      </c>
      <c r="H39" s="174">
        <v>3000</v>
      </c>
      <c r="I39" s="175">
        <f>H39/G39</f>
        <v>0.43478260869565216</v>
      </c>
      <c r="J39" s="170" t="s">
        <v>104</v>
      </c>
    </row>
    <row r="40" spans="1:12" s="138" customFormat="1" ht="12" hidden="1" customHeight="1" x14ac:dyDescent="0.25">
      <c r="A40" s="161" t="s">
        <v>113</v>
      </c>
      <c r="B40" s="162" t="s">
        <v>114</v>
      </c>
      <c r="C40" s="162" t="s">
        <v>136</v>
      </c>
      <c r="D40" s="171" t="s">
        <v>137</v>
      </c>
      <c r="E40" s="174">
        <v>15</v>
      </c>
      <c r="F40" s="174">
        <v>25</v>
      </c>
      <c r="G40" s="174">
        <v>25</v>
      </c>
      <c r="H40" s="174">
        <v>25</v>
      </c>
      <c r="I40" s="175">
        <f>H40/G40</f>
        <v>1</v>
      </c>
      <c r="J40" s="170" t="s">
        <v>104</v>
      </c>
    </row>
    <row r="41" spans="1:12" ht="12" hidden="1" customHeight="1" x14ac:dyDescent="0.25">
      <c r="A41" s="177"/>
      <c r="B41" s="162"/>
      <c r="C41" s="171"/>
      <c r="D41" s="171"/>
      <c r="E41" s="162"/>
      <c r="F41" s="178"/>
      <c r="G41" s="178"/>
      <c r="H41" s="178"/>
      <c r="I41" s="178"/>
      <c r="J41" s="170" t="s">
        <v>104</v>
      </c>
    </row>
    <row r="42" spans="1:12" ht="12" hidden="1" customHeight="1" x14ac:dyDescent="0.25">
      <c r="A42" s="161"/>
      <c r="B42" s="162"/>
      <c r="C42" s="171"/>
      <c r="D42" s="171"/>
      <c r="E42" s="162"/>
      <c r="F42" s="178"/>
      <c r="G42" s="178"/>
      <c r="H42" s="178"/>
      <c r="I42" s="178"/>
      <c r="J42" s="170" t="s">
        <v>104</v>
      </c>
    </row>
    <row r="43" spans="1:12" hidden="1" x14ac:dyDescent="0.25">
      <c r="A43" s="161"/>
      <c r="B43" s="162"/>
      <c r="C43" s="171"/>
      <c r="D43" s="171"/>
      <c r="E43" s="162"/>
      <c r="F43" s="178"/>
      <c r="G43" s="178"/>
      <c r="H43" s="178"/>
      <c r="I43" s="178"/>
      <c r="J43" s="170" t="s">
        <v>104</v>
      </c>
    </row>
    <row r="44" spans="1:12" ht="15" hidden="1" customHeight="1" thickBot="1" x14ac:dyDescent="0.3">
      <c r="A44" s="179" t="s">
        <v>115</v>
      </c>
      <c r="B44" s="180" t="s">
        <v>116</v>
      </c>
      <c r="C44" s="181"/>
      <c r="D44" s="181"/>
      <c r="E44" s="180"/>
      <c r="F44" s="182"/>
      <c r="G44" s="182"/>
      <c r="H44" s="182"/>
      <c r="I44" s="182"/>
      <c r="J44" s="183" t="s">
        <v>104</v>
      </c>
      <c r="K44" s="354"/>
      <c r="L44" s="355"/>
    </row>
    <row r="45" spans="1:12" ht="15.75" hidden="1" thickTop="1" x14ac:dyDescent="0.25">
      <c r="K45" s="354"/>
      <c r="L45" s="355"/>
    </row>
    <row r="46" spans="1:12" hidden="1" x14ac:dyDescent="0.25">
      <c r="K46" s="354"/>
      <c r="L46" s="355"/>
    </row>
    <row r="47" spans="1:12" hidden="1" x14ac:dyDescent="0.25"/>
    <row r="48" spans="1:12" hidden="1" x14ac:dyDescent="0.25">
      <c r="A48" s="329"/>
      <c r="B48" s="326" t="s">
        <v>58</v>
      </c>
      <c r="C48" s="131" t="s">
        <v>29</v>
      </c>
      <c r="D48" s="285"/>
      <c r="E48" s="286"/>
      <c r="F48" s="326" t="s">
        <v>28</v>
      </c>
      <c r="G48" s="374"/>
      <c r="H48" s="327"/>
      <c r="I48" s="131" t="s">
        <v>29</v>
      </c>
      <c r="J48" s="55"/>
    </row>
    <row r="49" spans="1:10" hidden="1" x14ac:dyDescent="0.25">
      <c r="A49" s="329"/>
      <c r="B49" s="328"/>
      <c r="C49" s="131" t="s">
        <v>30</v>
      </c>
      <c r="D49" s="285"/>
      <c r="E49" s="286"/>
      <c r="F49" s="328"/>
      <c r="G49" s="375"/>
      <c r="H49" s="329"/>
      <c r="I49" s="131" t="s">
        <v>30</v>
      </c>
      <c r="J49" s="55"/>
    </row>
    <row r="50" spans="1:10" hidden="1" x14ac:dyDescent="0.25">
      <c r="A50" s="329"/>
      <c r="B50" s="330"/>
      <c r="C50" s="131" t="s">
        <v>31</v>
      </c>
      <c r="D50" s="285"/>
      <c r="E50" s="286"/>
      <c r="F50" s="330"/>
      <c r="G50" s="376"/>
      <c r="H50" s="331"/>
      <c r="I50" s="131" t="s">
        <v>31</v>
      </c>
      <c r="J50" s="55"/>
    </row>
    <row r="51" spans="1:10" hidden="1" x14ac:dyDescent="0.25"/>
    <row r="52" spans="1:10" hidden="1" x14ac:dyDescent="0.25"/>
    <row r="53" spans="1:10" hidden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8" spans="1:10" hidden="1" x14ac:dyDescent="0.25"/>
    <row r="59" spans="1:10" hidden="1" x14ac:dyDescent="0.25"/>
  </sheetData>
  <mergeCells count="16">
    <mergeCell ref="A48:A50"/>
    <mergeCell ref="B48:B50"/>
    <mergeCell ref="D48:E48"/>
    <mergeCell ref="F48:H50"/>
    <mergeCell ref="D49:E49"/>
    <mergeCell ref="D50:E50"/>
    <mergeCell ref="A34:B35"/>
    <mergeCell ref="D34:I34"/>
    <mergeCell ref="D5:I5"/>
    <mergeCell ref="D7:I7"/>
    <mergeCell ref="A8:B8"/>
    <mergeCell ref="K44:L44"/>
    <mergeCell ref="K45:L45"/>
    <mergeCell ref="K46:L46"/>
    <mergeCell ref="D32:H32"/>
    <mergeCell ref="D33:H33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workbookViewId="0">
      <selection activeCell="K35" sqref="K35"/>
    </sheetView>
  </sheetViews>
  <sheetFormatPr defaultRowHeight="12.75" x14ac:dyDescent="0.25"/>
  <cols>
    <col min="1" max="1" width="9.140625" style="194"/>
    <col min="2" max="2" width="31.42578125" style="194" customWidth="1"/>
    <col min="3" max="10" width="9.140625" style="194"/>
    <col min="11" max="11" width="15" style="194" customWidth="1"/>
    <col min="12" max="16384" width="9.140625" style="194"/>
  </cols>
  <sheetData>
    <row r="2" spans="1:11" s="185" customFormat="1" ht="15.75" x14ac:dyDescent="0.25">
      <c r="A2" s="184" t="s">
        <v>138</v>
      </c>
      <c r="C2" s="186"/>
      <c r="G2" s="187"/>
      <c r="H2" s="187"/>
      <c r="I2" s="187"/>
    </row>
    <row r="3" spans="1:11" s="189" customFormat="1" x14ac:dyDescent="0.25">
      <c r="A3" s="188"/>
      <c r="G3" s="190"/>
      <c r="H3" s="190"/>
      <c r="I3" s="190"/>
    </row>
    <row r="4" spans="1:11" s="192" customFormat="1" x14ac:dyDescent="0.25">
      <c r="A4" s="191" t="s">
        <v>139</v>
      </c>
      <c r="C4" s="191"/>
      <c r="G4" s="193"/>
      <c r="H4" s="193"/>
      <c r="I4" s="193"/>
    </row>
    <row r="5" spans="1:11" ht="13.5" thickBot="1" x14ac:dyDescent="0.3">
      <c r="C5" s="195"/>
      <c r="E5" s="195"/>
      <c r="F5" s="195"/>
      <c r="G5" s="196"/>
      <c r="H5" s="196"/>
      <c r="I5" s="196"/>
    </row>
    <row r="6" spans="1:11" ht="33.75" customHeight="1" x14ac:dyDescent="0.25">
      <c r="A6" s="382" t="s">
        <v>140</v>
      </c>
      <c r="B6" s="385" t="s">
        <v>141</v>
      </c>
      <c r="C6" s="197" t="s">
        <v>142</v>
      </c>
      <c r="D6" s="197" t="s">
        <v>143</v>
      </c>
      <c r="E6" s="197" t="s">
        <v>144</v>
      </c>
      <c r="F6" s="197" t="s">
        <v>173</v>
      </c>
      <c r="G6" s="385" t="s">
        <v>189</v>
      </c>
      <c r="H6" s="385" t="s">
        <v>147</v>
      </c>
      <c r="I6" s="385" t="s">
        <v>148</v>
      </c>
      <c r="J6" s="385" t="s">
        <v>149</v>
      </c>
      <c r="K6" s="377" t="s">
        <v>65</v>
      </c>
    </row>
    <row r="7" spans="1:11" ht="12.75" customHeight="1" x14ac:dyDescent="0.25">
      <c r="A7" s="383"/>
      <c r="B7" s="380"/>
      <c r="C7" s="198" t="s">
        <v>150</v>
      </c>
      <c r="D7" s="198" t="s">
        <v>151</v>
      </c>
      <c r="E7" s="198" t="s">
        <v>151</v>
      </c>
      <c r="F7" s="380" t="s">
        <v>152</v>
      </c>
      <c r="G7" s="380"/>
      <c r="H7" s="380"/>
      <c r="I7" s="380"/>
      <c r="J7" s="380"/>
      <c r="K7" s="378"/>
    </row>
    <row r="8" spans="1:11" ht="33" customHeight="1" thickBot="1" x14ac:dyDescent="0.3">
      <c r="A8" s="384"/>
      <c r="B8" s="381"/>
      <c r="C8" s="199" t="s">
        <v>153</v>
      </c>
      <c r="D8" s="199" t="s">
        <v>153</v>
      </c>
      <c r="E8" s="199" t="s">
        <v>153</v>
      </c>
      <c r="F8" s="381"/>
      <c r="G8" s="381"/>
      <c r="H8" s="381"/>
      <c r="I8" s="381"/>
      <c r="J8" s="381"/>
      <c r="K8" s="379"/>
    </row>
    <row r="9" spans="1:11" ht="37.5" customHeight="1" x14ac:dyDescent="0.25">
      <c r="A9" s="200" t="s">
        <v>184</v>
      </c>
      <c r="B9" s="201" t="s">
        <v>185</v>
      </c>
      <c r="C9" s="251">
        <v>51000</v>
      </c>
      <c r="D9" s="201">
        <v>2017</v>
      </c>
      <c r="E9" s="201">
        <v>2019</v>
      </c>
      <c r="F9" s="251"/>
      <c r="G9" s="201">
        <v>28000</v>
      </c>
      <c r="H9" s="251">
        <v>0</v>
      </c>
      <c r="I9" s="251">
        <v>0</v>
      </c>
      <c r="J9" s="251">
        <v>0</v>
      </c>
      <c r="K9" s="202" t="s">
        <v>186</v>
      </c>
    </row>
    <row r="10" spans="1:11" x14ac:dyDescent="0.25">
      <c r="A10" s="203"/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3.5" thickBot="1" x14ac:dyDescent="0.3">
      <c r="A11" s="206"/>
      <c r="B11" s="207"/>
      <c r="C11" s="207"/>
      <c r="D11" s="207"/>
      <c r="E11" s="207"/>
      <c r="F11" s="207"/>
      <c r="G11" s="207"/>
      <c r="H11" s="207"/>
      <c r="I11" s="207"/>
      <c r="J11" s="207"/>
      <c r="K11" s="208"/>
    </row>
    <row r="12" spans="1:11" x14ac:dyDescent="0.25">
      <c r="A12" s="196"/>
      <c r="B12" s="196"/>
      <c r="C12" s="196"/>
      <c r="D12" s="196"/>
      <c r="E12" s="196"/>
      <c r="F12" s="196"/>
      <c r="G12" s="196"/>
      <c r="H12" s="196"/>
      <c r="I12" s="196"/>
    </row>
    <row r="13" spans="1:11" x14ac:dyDescent="0.25">
      <c r="E13" s="196"/>
      <c r="F13" s="196"/>
      <c r="G13" s="196"/>
      <c r="H13" s="196"/>
      <c r="I13" s="196"/>
    </row>
    <row r="14" spans="1:11" x14ac:dyDescent="0.25">
      <c r="G14" s="196"/>
      <c r="H14" s="196"/>
      <c r="I14" s="196"/>
    </row>
    <row r="15" spans="1:11" s="192" customFormat="1" x14ac:dyDescent="0.25">
      <c r="A15" s="191" t="s">
        <v>154</v>
      </c>
      <c r="G15" s="193"/>
      <c r="H15" s="193"/>
      <c r="I15" s="193"/>
    </row>
    <row r="16" spans="1:11" ht="16.5" thickBot="1" x14ac:dyDescent="0.3">
      <c r="C16" s="209"/>
      <c r="D16" s="210"/>
      <c r="E16" s="195"/>
      <c r="F16" s="195"/>
      <c r="G16" s="210"/>
      <c r="H16" s="211"/>
      <c r="I16" s="211"/>
    </row>
    <row r="17" spans="1:12" ht="33.75" customHeight="1" x14ac:dyDescent="0.25">
      <c r="A17" s="382" t="s">
        <v>140</v>
      </c>
      <c r="B17" s="385" t="s">
        <v>141</v>
      </c>
      <c r="C17" s="197" t="s">
        <v>155</v>
      </c>
      <c r="D17" s="197" t="s">
        <v>142</v>
      </c>
      <c r="E17" s="197" t="s">
        <v>143</v>
      </c>
      <c r="F17" s="197" t="s">
        <v>156</v>
      </c>
      <c r="G17" s="197" t="s">
        <v>145</v>
      </c>
      <c r="H17" s="385" t="s">
        <v>146</v>
      </c>
      <c r="I17" s="385" t="s">
        <v>148</v>
      </c>
      <c r="J17" s="385" t="s">
        <v>147</v>
      </c>
      <c r="K17" s="385" t="s">
        <v>149</v>
      </c>
      <c r="L17" s="377" t="s">
        <v>65</v>
      </c>
    </row>
    <row r="18" spans="1:12" ht="22.5" x14ac:dyDescent="0.25">
      <c r="A18" s="383"/>
      <c r="B18" s="380"/>
      <c r="C18" s="198" t="s">
        <v>157</v>
      </c>
      <c r="D18" s="198" t="s">
        <v>150</v>
      </c>
      <c r="E18" s="198" t="s">
        <v>151</v>
      </c>
      <c r="F18" s="198" t="s">
        <v>151</v>
      </c>
      <c r="G18" s="198" t="s">
        <v>152</v>
      </c>
      <c r="H18" s="380"/>
      <c r="I18" s="380"/>
      <c r="J18" s="380"/>
      <c r="K18" s="380"/>
      <c r="L18" s="378"/>
    </row>
    <row r="19" spans="1:12" ht="13.5" thickBot="1" x14ac:dyDescent="0.3">
      <c r="A19" s="384"/>
      <c r="B19" s="381"/>
      <c r="C19" s="199"/>
      <c r="D19" s="199" t="s">
        <v>153</v>
      </c>
      <c r="E19" s="199" t="s">
        <v>153</v>
      </c>
      <c r="F19" s="199" t="s">
        <v>153</v>
      </c>
      <c r="G19" s="199"/>
      <c r="H19" s="381"/>
      <c r="I19" s="381"/>
      <c r="J19" s="381"/>
      <c r="K19" s="381"/>
      <c r="L19" s="379"/>
    </row>
    <row r="20" spans="1:12" x14ac:dyDescent="0.25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</row>
    <row r="21" spans="1:12" x14ac:dyDescent="0.25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5"/>
    </row>
    <row r="22" spans="1:12" x14ac:dyDescent="0.25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5"/>
    </row>
    <row r="23" spans="1:12" ht="13.5" thickBot="1" x14ac:dyDescent="0.3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8"/>
    </row>
    <row r="27" spans="1:12" ht="12.75" customHeight="1" x14ac:dyDescent="0.2">
      <c r="A27" s="326" t="s">
        <v>58</v>
      </c>
      <c r="B27" s="327"/>
      <c r="C27" s="131" t="s">
        <v>29</v>
      </c>
      <c r="D27" s="285" t="s">
        <v>175</v>
      </c>
      <c r="E27" s="286"/>
      <c r="F27" s="332" t="s">
        <v>28</v>
      </c>
      <c r="G27" s="131" t="s">
        <v>29</v>
      </c>
      <c r="H27" s="285"/>
      <c r="I27" s="286"/>
    </row>
    <row r="28" spans="1:12" x14ac:dyDescent="0.2">
      <c r="A28" s="328"/>
      <c r="B28" s="329"/>
      <c r="C28" s="131" t="s">
        <v>30</v>
      </c>
      <c r="D28" s="285"/>
      <c r="E28" s="286"/>
      <c r="F28" s="333"/>
      <c r="G28" s="131" t="s">
        <v>30</v>
      </c>
      <c r="H28" s="285"/>
      <c r="I28" s="286"/>
    </row>
    <row r="29" spans="1:12" x14ac:dyDescent="0.2">
      <c r="A29" s="330"/>
      <c r="B29" s="331"/>
      <c r="C29" s="131" t="s">
        <v>31</v>
      </c>
      <c r="D29" s="285"/>
      <c r="E29" s="286"/>
      <c r="F29" s="334"/>
      <c r="G29" s="131" t="s">
        <v>31</v>
      </c>
      <c r="H29" s="285"/>
      <c r="I29" s="286"/>
    </row>
  </sheetData>
  <mergeCells count="23">
    <mergeCell ref="K6:K8"/>
    <mergeCell ref="F7:F8"/>
    <mergeCell ref="A17:A19"/>
    <mergeCell ref="B17:B19"/>
    <mergeCell ref="H17:H19"/>
    <mergeCell ref="I17:I19"/>
    <mergeCell ref="J17:J19"/>
    <mergeCell ref="K17:K19"/>
    <mergeCell ref="A6:A8"/>
    <mergeCell ref="B6:B8"/>
    <mergeCell ref="G6:G8"/>
    <mergeCell ref="H6:H8"/>
    <mergeCell ref="I6:I8"/>
    <mergeCell ref="J6:J8"/>
    <mergeCell ref="L17:L19"/>
    <mergeCell ref="A27:B29"/>
    <mergeCell ref="D27:E27"/>
    <mergeCell ref="F27:F29"/>
    <mergeCell ref="H27:I27"/>
    <mergeCell ref="D28:E28"/>
    <mergeCell ref="H28:I28"/>
    <mergeCell ref="D29:E29"/>
    <mergeCell ref="H29:I29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 1</vt:lpstr>
      <vt:lpstr>Aneksi 2</vt:lpstr>
      <vt:lpstr>Aneksi 3</vt:lpstr>
      <vt:lpstr>Aneksi 4</vt:lpstr>
      <vt:lpstr>Aneksi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2017-09-13T11:07:38Z</dcterms:modified>
</cp:coreProperties>
</file>