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Aneksi 1" sheetId="1" r:id="rId1"/>
    <sheet name="Aneksi 2" sheetId="2" r:id="rId2"/>
    <sheet name="Aneksi 3" sheetId="3" r:id="rId3"/>
    <sheet name="Aneksi 4" sheetId="4" r:id="rId4"/>
    <sheet name="Aneksi 5" sheetId="5" r:id="rId5"/>
  </sheets>
  <calcPr calcId="145621"/>
</workbook>
</file>

<file path=xl/calcChain.xml><?xml version="1.0" encoding="utf-8"?>
<calcChain xmlns="http://schemas.openxmlformats.org/spreadsheetml/2006/main">
  <c r="G12" i="2" l="1"/>
  <c r="G11" i="2"/>
  <c r="G10" i="2"/>
  <c r="G21" i="2" l="1"/>
  <c r="F25" i="2" l="1"/>
  <c r="F21" i="2"/>
  <c r="F26" i="2" s="1"/>
  <c r="F12" i="2"/>
  <c r="F17" i="2" s="1"/>
  <c r="F11" i="2"/>
  <c r="F10" i="2"/>
  <c r="E25" i="2"/>
  <c r="E21" i="2"/>
  <c r="E26" i="2" s="1"/>
  <c r="E19" i="2"/>
  <c r="E12" i="2"/>
  <c r="E11" i="2"/>
  <c r="E17" i="2" s="1"/>
  <c r="E28" i="2" s="1"/>
  <c r="E10" i="2"/>
  <c r="D19" i="2"/>
  <c r="D12" i="2"/>
  <c r="D11" i="2"/>
  <c r="D10" i="2"/>
  <c r="C19" i="2"/>
  <c r="C12" i="2"/>
  <c r="C11" i="2"/>
  <c r="C10" i="2"/>
  <c r="F28" i="2" l="1"/>
  <c r="I40" i="4"/>
  <c r="I39" i="4"/>
  <c r="I38" i="4"/>
  <c r="I37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O14" i="3"/>
  <c r="L14" i="3"/>
  <c r="I14" i="3"/>
  <c r="F14" i="3"/>
  <c r="O13" i="3"/>
  <c r="L13" i="3"/>
  <c r="I13" i="3"/>
  <c r="F13" i="3"/>
  <c r="O12" i="3"/>
  <c r="L12" i="3"/>
  <c r="I12" i="3"/>
  <c r="F12" i="3"/>
  <c r="O11" i="3"/>
  <c r="L11" i="3"/>
  <c r="I11" i="3"/>
  <c r="F11" i="3"/>
  <c r="H25" i="2"/>
  <c r="G25" i="2"/>
  <c r="D25" i="2"/>
  <c r="C25" i="2"/>
  <c r="I24" i="2"/>
  <c r="I23" i="2"/>
  <c r="I22" i="2"/>
  <c r="H21" i="2"/>
  <c r="G26" i="2"/>
  <c r="D21" i="2"/>
  <c r="C21" i="2"/>
  <c r="C26" i="2" s="1"/>
  <c r="I20" i="2"/>
  <c r="I19" i="2"/>
  <c r="I18" i="2"/>
  <c r="H17" i="2"/>
  <c r="G17" i="2"/>
  <c r="D17" i="2"/>
  <c r="C17" i="2"/>
  <c r="I16" i="2"/>
  <c r="I15" i="2"/>
  <c r="I14" i="2"/>
  <c r="I13" i="2"/>
  <c r="I12" i="2"/>
  <c r="I11" i="2"/>
  <c r="I10" i="2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R14" i="3" l="1"/>
  <c r="G28" i="2"/>
  <c r="C28" i="2"/>
  <c r="I17" i="2"/>
  <c r="I21" i="2"/>
  <c r="D26" i="2"/>
  <c r="D28" i="2" s="1"/>
  <c r="H26" i="2"/>
  <c r="H28" i="2" s="1"/>
  <c r="I18" i="1"/>
  <c r="I25" i="2"/>
  <c r="P13" i="3"/>
  <c r="P11" i="3"/>
  <c r="P12" i="3"/>
  <c r="R11" i="3"/>
  <c r="R13" i="3"/>
  <c r="Q13" i="3"/>
  <c r="Q14" i="3"/>
  <c r="Q11" i="3"/>
  <c r="R12" i="3"/>
  <c r="P14" i="3"/>
  <c r="Q12" i="3"/>
  <c r="I26" i="2" l="1"/>
  <c r="I28" i="2" s="1"/>
</calcChain>
</file>

<file path=xl/sharedStrings.xml><?xml version="1.0" encoding="utf-8"?>
<sst xmlns="http://schemas.openxmlformats.org/spreadsheetml/2006/main" count="341" uniqueCount="193">
  <si>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</si>
  <si>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</si>
  <si>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</si>
  <si>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</si>
  <si>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</si>
  <si>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</si>
  <si>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</si>
  <si>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</si>
  <si>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</si>
  <si>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</si>
  <si>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</si>
  <si>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</si>
  <si>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</si>
  <si>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</si>
  <si>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</si>
  <si>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</si>
  <si>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</si>
  <si>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</si>
  <si>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</si>
  <si>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</si>
  <si>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 xml:space="preserve"> Plani i Periudhes/progresiv</t>
  </si>
  <si>
    <t>i
Periudhes/progresiv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</si>
  <si>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</si>
  <si>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</si>
  <si>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</si>
  <si>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</si>
  <si>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</si>
  <si>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</si>
  <si>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</si>
  <si>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</si>
  <si>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</si>
  <si>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</si>
  <si>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</si>
  <si>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</si>
  <si>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</si>
  <si>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</si>
  <si>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</si>
  <si>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</si>
  <si>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</si>
  <si>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</si>
  <si>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</si>
  <si>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</si>
  <si>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</si>
  <si>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</si>
  <si>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</si>
  <si>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</si>
  <si>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</si>
  <si>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</si>
  <si>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</si>
  <si>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</si>
  <si>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</si>
  <si>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</si>
  <si>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</si>
  <si>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</si>
  <si>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</si>
  <si>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</si>
  <si>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</si>
  <si>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</si>
  <si>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</si>
  <si>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</si>
  <si>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</si>
  <si>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</si>
  <si>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</si>
  <si>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</si>
  <si>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</si>
  <si>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</si>
  <si>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</si>
  <si>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</si>
  <si>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</si>
  <si>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</si>
  <si>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</si>
  <si>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</si>
  <si>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</si>
  <si>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</si>
  <si>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</si>
  <si>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</si>
  <si>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</si>
  <si>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</si>
  <si>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</si>
  <si>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</si>
  <si>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</si>
  <si>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</si>
  <si>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Publikimi I Fletoreve Zyrtare</t>
  </si>
  <si>
    <t>Nr fletoresh</t>
  </si>
  <si>
    <t>......</t>
  </si>
  <si>
    <t>B</t>
  </si>
  <si>
    <t>Botime (kode &amp; permb legjislacioni)</t>
  </si>
  <si>
    <t>Nr botimesh</t>
  </si>
  <si>
    <t>C</t>
  </si>
  <si>
    <t>Botimi I Buletinit te Njoftimeve Zyrtare</t>
  </si>
  <si>
    <t>Nr buletini</t>
  </si>
  <si>
    <t>D</t>
  </si>
  <si>
    <t>Publikimi ne Internet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</si>
  <si>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</si>
  <si>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</si>
  <si>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</si>
  <si>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</si>
  <si>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</si>
  <si>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</si>
  <si>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</si>
  <si>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</si>
  <si>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</si>
  <si>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</si>
  <si>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</si>
  <si>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</si>
  <si>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</si>
  <si>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</si>
  <si>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</si>
  <si>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Niveli faktik ne fund te vitit korent</t>
  </si>
  <si>
    <t>% e Realizimit te Treguesit te Performances/Produktit</t>
  </si>
  <si>
    <t>Objektivi 1.1</t>
  </si>
  <si>
    <t>..............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</si>
  <si>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</si>
  <si>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</si>
  <si>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</si>
  <si>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</si>
  <si>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</si>
  <si>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</si>
  <si>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</si>
  <si>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</si>
  <si>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</si>
  <si>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</si>
  <si>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</si>
  <si>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</si>
  <si>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</si>
  <si>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</si>
  <si>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</si>
  <si>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</si>
  <si>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</si>
  <si>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</si>
  <si>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</si>
  <si>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</si>
  <si>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</si>
  <si>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</si>
  <si>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</si>
  <si>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</si>
  <si>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</si>
  <si>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</si>
  <si>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</si>
  <si>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</si>
  <si>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</si>
  <si>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</si>
  <si>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</si>
  <si>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</si>
  <si>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</si>
  <si>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</si>
  <si>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</si>
  <si>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</si>
  <si>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</si>
  <si>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</si>
  <si>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</si>
  <si>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</si>
  <si>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</si>
  <si>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</si>
  <si>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</si>
  <si>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</si>
  <si>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</si>
  <si>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 xml:space="preserve">Permiresimi i performances se Qendres te Botimeve Zyrtare me qellim rritjen e transparences dhe aksesit te publikut ne ligj. Përmirësimi i standarteve të Botimeve dhe shpalljes së akteve ligjore në përputhje dhe me vendet e tjera te BE.Sigurimi i aksesit te publikut ne normat juridike te perditesuara me te gjitha ndryshimet qe kane pesuar ne kohe. </t>
  </si>
  <si>
    <t xml:space="preserve"> Botimi i 230 fletoreve zyrtare</t>
  </si>
  <si>
    <t>numer fletore</t>
  </si>
  <si>
    <t>Objektivi 1.2</t>
  </si>
  <si>
    <t>Objektivi 1.4</t>
  </si>
  <si>
    <t>numer botime</t>
  </si>
  <si>
    <t>Botimi  I 48 serive te  Buletinit te Noftimeve Zyrtare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</si>
  <si>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</si>
  <si>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</si>
  <si>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</si>
  <si>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</si>
  <si>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</si>
  <si>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</si>
  <si>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</si>
  <si>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Buxheti 2016</t>
  </si>
  <si>
    <t>Emri : ARDITA  BUNA</t>
  </si>
  <si>
    <t>ARDITA BUNA</t>
  </si>
  <si>
    <t>i
vitit paraardhes
Viti 2016</t>
  </si>
  <si>
    <t>Viti  2016</t>
  </si>
  <si>
    <t>Plan Fillestar Viti 2017</t>
  </si>
  <si>
    <t>Plan i Rishikuar Viti__2017__</t>
  </si>
  <si>
    <t>i vitit paraardhes
Viti 2016</t>
  </si>
  <si>
    <t>Plan                   Viti 2017</t>
  </si>
  <si>
    <t>Botimi i 12 titujve (kode dhe Permbledhese legjislacioni)</t>
  </si>
  <si>
    <t>Botimi online ne internet I  11 titujve (kode dhe Permbledhese legjislacioni), 48 Buletineve te Njoftimeve Zyrtare, 230 fletoreve zyrtare</t>
  </si>
  <si>
    <t>M140049</t>
  </si>
  <si>
    <t>Ndertimi I arkives elektronike te akteve Ligjore , ndertimi I faqes se re web</t>
  </si>
  <si>
    <t>Fakti 4 mujori I</t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</si>
  <si>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4 mujori I)</t>
    </r>
  </si>
  <si>
    <t>Plani i buxhetit viti  2017</t>
  </si>
  <si>
    <t>Buxheti 4 mujori i III</t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</si>
  <si>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4 mujori III )</t>
    </r>
  </si>
  <si>
    <t>Niveli i rishikuar ne 4 mujori III</t>
  </si>
  <si>
    <t>Nuk u realizua procesi I prokurimit nga MD  sipas shkreses nr 358/2 prot, date 02.02.2017</t>
  </si>
  <si>
    <t>Plan i Rishikuar Viti 2017</t>
  </si>
  <si>
    <t>Periudha e Raportimit:  VITI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</si>
</sst>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</font>
    <font>
      <sz val="11"/>
      <color theme="0"/>
      <name val="Calibri"/>
      <family val="2"/>
      <scheme val="minor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3" fillId="0" borderId="0"/>
    <xf numFmtId="43" fontId="58" fillId="0" borderId="0" applyFont="0" applyFill="0" applyBorder="0" applyAlignment="0" applyProtection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4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8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3" fontId="33" fillId="2" borderId="55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right" vertical="center"/>
    </xf>
    <xf numFmtId="3" fontId="33" fillId="2" borderId="55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center" vertical="center"/>
    </xf>
    <xf numFmtId="3" fontId="33" fillId="3" borderId="55" xfId="0" applyNumberFormat="1" applyFont="1" applyFill="1" applyBorder="1" applyAlignment="1">
      <alignment horizontal="center" vertical="center"/>
    </xf>
    <xf numFmtId="3" fontId="33" fillId="3" borderId="37" xfId="0" applyNumberFormat="1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3" fontId="33" fillId="2" borderId="61" xfId="0" applyNumberFormat="1" applyFont="1" applyFill="1" applyBorder="1" applyAlignment="1">
      <alignment horizontal="center" vertical="center"/>
    </xf>
    <xf numFmtId="3" fontId="33" fillId="2" borderId="62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center" vertical="center"/>
    </xf>
    <xf numFmtId="3" fontId="33" fillId="3" borderId="61" xfId="0" applyNumberFormat="1" applyFont="1" applyFill="1" applyBorder="1" applyAlignment="1">
      <alignment horizontal="center" vertical="center"/>
    </xf>
    <xf numFmtId="3" fontId="33" fillId="3" borderId="64" xfId="0" applyNumberFormat="1" applyFont="1" applyFill="1" applyBorder="1" applyAlignment="1">
      <alignment horizontal="center" vertical="center"/>
    </xf>
    <xf numFmtId="3" fontId="33" fillId="2" borderId="6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164" fontId="6" fillId="2" borderId="62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7" fillId="2" borderId="8" xfId="0" applyFont="1" applyFill="1" applyBorder="1" applyAlignment="1">
      <alignment horizontal="center" vertical="center" wrapText="1"/>
    </xf>
    <xf numFmtId="9" fontId="16" fillId="2" borderId="9" xfId="0" applyNumberFormat="1" applyFont="1" applyFill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9" fontId="16" fillId="2" borderId="7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80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5" fillId="6" borderId="57" xfId="0" applyNumberFormat="1" applyFont="1" applyFill="1" applyBorder="1" applyAlignment="1">
      <alignment horizontal="left" vertical="center" wrapText="1"/>
    </xf>
    <xf numFmtId="0" fontId="30" fillId="6" borderId="87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0" fillId="6" borderId="8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vertical="center" wrapText="1"/>
    </xf>
    <xf numFmtId="0" fontId="0" fillId="6" borderId="62" xfId="0" applyFill="1" applyBorder="1" applyAlignment="1">
      <alignment horizontal="center" vertical="center" wrapText="1"/>
    </xf>
    <xf numFmtId="9" fontId="16" fillId="6" borderId="90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93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97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73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50" fillId="0" borderId="48" xfId="0" applyFont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37" fillId="2" borderId="8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0" xfId="0" applyFont="1"/>
    <xf numFmtId="0" fontId="52" fillId="2" borderId="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9" fillId="2" borderId="39" xfId="2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3" fontId="6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center"/>
    </xf>
    <xf numFmtId="3" fontId="19" fillId="3" borderId="8" xfId="0" applyNumberFormat="1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0" fillId="5" borderId="4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17" fillId="3" borderId="37" xfId="0" applyNumberFormat="1" applyFont="1" applyFill="1" applyBorder="1" applyAlignment="1">
      <alignment horizontal="center"/>
    </xf>
    <xf numFmtId="3" fontId="10" fillId="3" borderId="37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3" fontId="10" fillId="4" borderId="37" xfId="0" applyNumberFormat="1" applyFont="1" applyFill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0" fillId="5" borderId="4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0" fontId="59" fillId="0" borderId="0" xfId="0" applyFont="1" applyFill="1"/>
    <xf numFmtId="3" fontId="59" fillId="0" borderId="0" xfId="0" applyNumberFormat="1" applyFont="1" applyFill="1"/>
    <xf numFmtId="0" fontId="59" fillId="0" borderId="0" xfId="0" applyFont="1"/>
    <xf numFmtId="3" fontId="59" fillId="0" borderId="0" xfId="0" applyNumberFormat="1" applyFont="1"/>
    <xf numFmtId="0" fontId="0" fillId="0" borderId="0" xfId="0" applyFill="1" applyBorder="1"/>
    <xf numFmtId="3" fontId="0" fillId="0" borderId="0" xfId="0" applyNumberFormat="1" applyFill="1" applyBorder="1"/>
    <xf numFmtId="0" fontId="59" fillId="0" borderId="0" xfId="0" applyFont="1" applyFill="1" applyBorder="1"/>
    <xf numFmtId="3" fontId="33" fillId="0" borderId="0" xfId="0" applyNumberFormat="1" applyFont="1" applyFill="1" applyBorder="1" applyAlignment="1">
      <alignment horizontal="right" vertical="center"/>
    </xf>
    <xf numFmtId="3" fontId="59" fillId="0" borderId="0" xfId="0" applyNumberFormat="1" applyFont="1" applyFill="1" applyBorder="1"/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81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2" fillId="6" borderId="8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6" fillId="6" borderId="86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88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36" fillId="6" borderId="38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94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9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92" xfId="2" applyFont="1" applyFill="1" applyBorder="1" applyAlignment="1">
      <alignment horizontal="center" vertical="center" wrapText="1"/>
    </xf>
    <xf numFmtId="0" fontId="8" fillId="0" borderId="77" xfId="2" applyFont="1" applyFill="1" applyBorder="1" applyAlignment="1">
      <alignment horizontal="center" vertical="center" wrapText="1"/>
    </xf>
    <xf numFmtId="0" fontId="8" fillId="0" borderId="95" xfId="2" applyFont="1" applyFill="1" applyBorder="1" applyAlignment="1">
      <alignment horizontal="center" vertical="center" wrapText="1"/>
    </xf>
    <xf numFmtId="0" fontId="8" fillId="0" borderId="93" xfId="2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opLeftCell="A4" workbookViewId="0">
      <selection activeCell="A2" sqref="A2:I26"/>
    </sheetView>
  </sheetViews>
  <sheetFormatPr defaultColWidth="12.5703125" defaultRowHeight="15" x14ac:dyDescent="0.25"/>
  <cols>
    <col min="2" max="2" width="24.7109375" customWidth="1"/>
    <col min="3" max="3" width="13.85546875" customWidth="1"/>
    <col min="4" max="9" width="12.5703125" style="7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296" t="s">
        <v>3</v>
      </c>
      <c r="C6" s="297"/>
      <c r="D6" s="297"/>
      <c r="E6" s="297"/>
      <c r="F6" s="298"/>
      <c r="G6" s="14" t="s">
        <v>4</v>
      </c>
      <c r="H6" s="299"/>
      <c r="I6" s="300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301" t="s">
        <v>5</v>
      </c>
      <c r="B8" s="302"/>
      <c r="C8" s="307" t="s">
        <v>6</v>
      </c>
      <c r="D8" s="308"/>
      <c r="E8" s="308"/>
      <c r="F8" s="308"/>
      <c r="G8" s="308"/>
      <c r="H8" s="308"/>
      <c r="I8" s="309"/>
      <c r="J8" s="5"/>
    </row>
    <row r="9" spans="1:10" x14ac:dyDescent="0.25">
      <c r="A9" s="303"/>
      <c r="B9" s="304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305"/>
      <c r="B10" s="306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310" t="s">
        <v>17</v>
      </c>
      <c r="J10" s="5"/>
    </row>
    <row r="11" spans="1:10" ht="50.25" customHeight="1" x14ac:dyDescent="0.25">
      <c r="A11" s="23" t="s">
        <v>18</v>
      </c>
      <c r="B11" s="24" t="s">
        <v>19</v>
      </c>
      <c r="C11" s="25" t="s">
        <v>174</v>
      </c>
      <c r="D11" s="25" t="s">
        <v>175</v>
      </c>
      <c r="E11" s="25" t="s">
        <v>176</v>
      </c>
      <c r="F11" s="25" t="s">
        <v>177</v>
      </c>
      <c r="G11" s="25" t="s">
        <v>20</v>
      </c>
      <c r="H11" s="25" t="s">
        <v>21</v>
      </c>
      <c r="I11" s="311"/>
      <c r="J11" s="5"/>
    </row>
    <row r="12" spans="1:10" x14ac:dyDescent="0.25">
      <c r="A12" s="26" t="s">
        <v>22</v>
      </c>
      <c r="B12" s="27" t="s">
        <v>23</v>
      </c>
      <c r="C12" s="269">
        <v>43854</v>
      </c>
      <c r="D12" s="269">
        <v>49400</v>
      </c>
      <c r="E12" s="269">
        <v>83000</v>
      </c>
      <c r="F12" s="269">
        <v>55000</v>
      </c>
      <c r="G12" s="269">
        <v>55000</v>
      </c>
      <c r="H12" s="269">
        <v>42959</v>
      </c>
      <c r="I12" s="270">
        <f>H12-G12</f>
        <v>-12041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294" t="s">
        <v>24</v>
      </c>
      <c r="B18" s="295"/>
      <c r="C18" s="30">
        <f>SUM(C12:C17)</f>
        <v>43854</v>
      </c>
      <c r="D18" s="30">
        <f t="shared" ref="D18:G18" si="0">SUM(D12:D17)</f>
        <v>49400</v>
      </c>
      <c r="E18" s="30">
        <f t="shared" si="0"/>
        <v>83000</v>
      </c>
      <c r="F18" s="30">
        <f t="shared" si="0"/>
        <v>55000</v>
      </c>
      <c r="G18" s="30">
        <f t="shared" si="0"/>
        <v>55000</v>
      </c>
      <c r="H18" s="30">
        <f>SUM(H12:H17)</f>
        <v>42959</v>
      </c>
      <c r="I18" s="31">
        <f>SUM(I12:I17)</f>
        <v>-12041</v>
      </c>
      <c r="J18" s="5"/>
    </row>
    <row r="19" spans="1:10" ht="15.75" thickBot="1" x14ac:dyDescent="0.3">
      <c r="A19" s="282" t="s">
        <v>25</v>
      </c>
      <c r="B19" s="283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284" t="s">
        <v>26</v>
      </c>
      <c r="B20" s="285"/>
      <c r="C20" s="35">
        <f t="shared" ref="C20:H20" si="1">C18+C19</f>
        <v>43854</v>
      </c>
      <c r="D20" s="35">
        <f t="shared" si="1"/>
        <v>49400</v>
      </c>
      <c r="E20" s="35">
        <f t="shared" si="1"/>
        <v>83000</v>
      </c>
      <c r="F20" s="35">
        <f t="shared" si="1"/>
        <v>55000</v>
      </c>
      <c r="G20" s="35">
        <f t="shared" si="1"/>
        <v>55000</v>
      </c>
      <c r="H20" s="35">
        <f t="shared" si="1"/>
        <v>42959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  <row r="23" spans="1:10" x14ac:dyDescent="0.25">
      <c r="A23" s="5"/>
      <c r="B23" s="5"/>
      <c r="C23" s="5"/>
      <c r="D23" s="6"/>
      <c r="E23" s="6"/>
      <c r="F23" s="6"/>
      <c r="G23" s="6"/>
      <c r="H23" s="6"/>
      <c r="I23" s="6"/>
      <c r="J23" s="5"/>
    </row>
    <row r="24" spans="1:10" x14ac:dyDescent="0.25">
      <c r="A24" s="39"/>
      <c r="B24" s="286" t="s">
        <v>27</v>
      </c>
      <c r="C24" s="287"/>
      <c r="D24" s="40" t="s">
        <v>28</v>
      </c>
      <c r="E24" s="292"/>
      <c r="F24" s="293"/>
      <c r="G24" s="6"/>
      <c r="H24" s="6"/>
      <c r="I24" s="6"/>
      <c r="J24" s="5"/>
    </row>
    <row r="25" spans="1:10" x14ac:dyDescent="0.25">
      <c r="A25" s="39"/>
      <c r="B25" s="288"/>
      <c r="C25" s="289"/>
      <c r="D25" s="40" t="s">
        <v>29</v>
      </c>
      <c r="E25" s="292"/>
      <c r="F25" s="293"/>
      <c r="G25" s="6"/>
      <c r="H25" s="6"/>
      <c r="I25" s="6"/>
      <c r="J25" s="5"/>
    </row>
    <row r="26" spans="1:10" x14ac:dyDescent="0.25">
      <c r="A26" s="39"/>
      <c r="B26" s="290"/>
      <c r="C26" s="291"/>
      <c r="D26" s="40" t="s">
        <v>30</v>
      </c>
      <c r="E26" s="292"/>
      <c r="F26" s="293"/>
      <c r="G26" s="6"/>
      <c r="H26" s="6"/>
      <c r="I26" s="6"/>
      <c r="J26" s="5"/>
    </row>
    <row r="27" spans="1:10" x14ac:dyDescent="0.25">
      <c r="A27" s="5"/>
      <c r="B27" s="5"/>
      <c r="C27" s="5"/>
      <c r="D27" s="6"/>
      <c r="E27" s="6"/>
      <c r="F27" s="6"/>
      <c r="G27" s="6"/>
      <c r="H27" s="6"/>
      <c r="I27" s="6"/>
      <c r="J27" s="5"/>
    </row>
  </sheetData>
  <mergeCells count="12">
    <mergeCell ref="A18:B18"/>
    <mergeCell ref="B6:F6"/>
    <mergeCell ref="H6:I6"/>
    <mergeCell ref="A8:B10"/>
    <mergeCell ref="C8:I8"/>
    <mergeCell ref="I10:I11"/>
    <mergeCell ref="A19:B19"/>
    <mergeCell ref="A20:B20"/>
    <mergeCell ref="B24:C26"/>
    <mergeCell ref="E24:F24"/>
    <mergeCell ref="E25:F25"/>
    <mergeCell ref="E26:F26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topLeftCell="A10" workbookViewId="0">
      <selection activeCell="A2" sqref="A2:I34"/>
    </sheetView>
  </sheetViews>
  <sheetFormatPr defaultRowHeight="15" x14ac:dyDescent="0.25"/>
  <cols>
    <col min="1" max="1" width="11.85546875" style="7" customWidth="1"/>
    <col min="2" max="2" width="28" customWidth="1"/>
    <col min="3" max="3" width="14.42578125" customWidth="1"/>
    <col min="4" max="4" width="14.140625" style="7" customWidth="1"/>
    <col min="5" max="5" width="15.5703125" style="7" customWidth="1"/>
    <col min="6" max="6" width="14.85546875" style="7" customWidth="1"/>
    <col min="7" max="7" width="15.85546875" style="7" customWidth="1"/>
    <col min="8" max="8" width="13.85546875" style="7" customWidth="1"/>
    <col min="9" max="9" width="13.28515625" style="76" customWidth="1"/>
  </cols>
  <sheetData>
    <row r="2" spans="1:10" s="2" customFormat="1" ht="15.75" x14ac:dyDescent="0.25">
      <c r="A2" s="41" t="s">
        <v>31</v>
      </c>
      <c r="D2" s="3"/>
      <c r="E2" s="3"/>
      <c r="F2" s="3"/>
      <c r="G2" s="3"/>
      <c r="H2" s="3"/>
      <c r="I2" s="42"/>
    </row>
    <row r="3" spans="1:10" ht="15.75" thickBot="1" x14ac:dyDescent="0.3">
      <c r="A3" s="43"/>
      <c r="B3" s="44"/>
      <c r="C3" s="44"/>
      <c r="D3" s="43"/>
      <c r="E3" s="43"/>
      <c r="F3" s="17"/>
      <c r="G3" s="45"/>
      <c r="H3" s="46"/>
      <c r="I3" s="47" t="s">
        <v>1</v>
      </c>
      <c r="J3" s="5"/>
    </row>
    <row r="4" spans="1:10" s="53" customFormat="1" x14ac:dyDescent="0.25">
      <c r="A4" s="48"/>
      <c r="B4" s="10"/>
      <c r="C4" s="10"/>
      <c r="D4" s="49"/>
      <c r="E4" s="49"/>
      <c r="F4" s="11"/>
      <c r="G4" s="11"/>
      <c r="H4" s="50"/>
      <c r="I4" s="51"/>
      <c r="J4" s="52"/>
    </row>
    <row r="5" spans="1:10" x14ac:dyDescent="0.25">
      <c r="A5" s="54" t="s">
        <v>2</v>
      </c>
      <c r="B5" s="55" t="s">
        <v>3</v>
      </c>
      <c r="C5" s="44"/>
      <c r="D5" s="44"/>
      <c r="E5" s="44"/>
      <c r="F5" s="44"/>
      <c r="G5" s="56"/>
      <c r="H5" s="14" t="s">
        <v>4</v>
      </c>
      <c r="I5" s="57" t="s">
        <v>32</v>
      </c>
      <c r="J5" s="5"/>
    </row>
    <row r="6" spans="1:10" x14ac:dyDescent="0.25">
      <c r="A6" s="54" t="s">
        <v>33</v>
      </c>
      <c r="B6" s="55" t="s">
        <v>34</v>
      </c>
      <c r="C6" s="58"/>
      <c r="D6" s="58"/>
      <c r="E6" s="58"/>
      <c r="F6" s="58"/>
      <c r="G6" s="59"/>
      <c r="H6" s="14" t="s">
        <v>35</v>
      </c>
      <c r="I6" s="57" t="s">
        <v>36</v>
      </c>
      <c r="J6" s="5"/>
    </row>
    <row r="7" spans="1:10" s="62" customFormat="1" x14ac:dyDescent="0.25">
      <c r="A7" s="302" t="s">
        <v>37</v>
      </c>
      <c r="B7" s="312" t="s">
        <v>19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60" t="s">
        <v>13</v>
      </c>
      <c r="J7" s="61"/>
    </row>
    <row r="8" spans="1:10" s="64" customFormat="1" x14ac:dyDescent="0.25">
      <c r="A8" s="304"/>
      <c r="B8" s="313"/>
      <c r="C8" s="22" t="s">
        <v>14</v>
      </c>
      <c r="D8" s="22" t="s">
        <v>15</v>
      </c>
      <c r="E8" s="22" t="s">
        <v>16</v>
      </c>
      <c r="F8" s="22" t="s">
        <v>16</v>
      </c>
      <c r="G8" s="281" t="s">
        <v>187</v>
      </c>
      <c r="H8" s="22" t="s">
        <v>184</v>
      </c>
      <c r="I8" s="315" t="s">
        <v>17</v>
      </c>
      <c r="J8" s="63"/>
    </row>
    <row r="9" spans="1:10" s="64" customFormat="1" ht="33.75" x14ac:dyDescent="0.25">
      <c r="A9" s="306"/>
      <c r="B9" s="314"/>
      <c r="C9" s="25" t="s">
        <v>178</v>
      </c>
      <c r="D9" s="25" t="s">
        <v>179</v>
      </c>
      <c r="E9" s="25" t="s">
        <v>176</v>
      </c>
      <c r="F9" s="25" t="s">
        <v>191</v>
      </c>
      <c r="G9" s="280" t="s">
        <v>20</v>
      </c>
      <c r="H9" s="25" t="s">
        <v>21</v>
      </c>
      <c r="I9" s="316"/>
      <c r="J9" s="63"/>
    </row>
    <row r="10" spans="1:10" x14ac:dyDescent="0.25">
      <c r="A10" s="65">
        <v>600</v>
      </c>
      <c r="B10" s="66" t="s">
        <v>38</v>
      </c>
      <c r="C10" s="254">
        <f>24359866/1000</f>
        <v>24359.866000000002</v>
      </c>
      <c r="D10" s="254">
        <f>27159000/1000</f>
        <v>27159</v>
      </c>
      <c r="E10" s="254">
        <f>27159000/1000</f>
        <v>27159</v>
      </c>
      <c r="F10" s="254">
        <f>27159000/1000</f>
        <v>27159</v>
      </c>
      <c r="G10" s="254">
        <f>27159000/1000</f>
        <v>27159</v>
      </c>
      <c r="H10" s="254">
        <v>26856</v>
      </c>
      <c r="I10" s="263">
        <f>H10-G10</f>
        <v>-303</v>
      </c>
      <c r="J10" s="5"/>
    </row>
    <row r="11" spans="1:10" x14ac:dyDescent="0.25">
      <c r="A11" s="65">
        <v>601</v>
      </c>
      <c r="B11" s="66" t="s">
        <v>39</v>
      </c>
      <c r="C11" s="254">
        <f>4010929/1000</f>
        <v>4010.9290000000001</v>
      </c>
      <c r="D11" s="254">
        <f>4841000/1000</f>
        <v>4841</v>
      </c>
      <c r="E11" s="254">
        <f>4841000/1000</f>
        <v>4841</v>
      </c>
      <c r="F11" s="254">
        <f>4841000/1000</f>
        <v>4841</v>
      </c>
      <c r="G11" s="254">
        <f>4841000/1000</f>
        <v>4841</v>
      </c>
      <c r="H11" s="254">
        <v>4729</v>
      </c>
      <c r="I11" s="263">
        <f t="shared" ref="I11:I16" si="0">H11-G11</f>
        <v>-112</v>
      </c>
      <c r="J11" s="5"/>
    </row>
    <row r="12" spans="1:10" x14ac:dyDescent="0.25">
      <c r="A12" s="65">
        <v>602</v>
      </c>
      <c r="B12" s="66" t="s">
        <v>40</v>
      </c>
      <c r="C12" s="254">
        <f>15337665/1000</f>
        <v>15337.665000000001</v>
      </c>
      <c r="D12" s="254">
        <f>23000000/1000</f>
        <v>23000</v>
      </c>
      <c r="E12" s="254">
        <f>23000000/1000</f>
        <v>23000</v>
      </c>
      <c r="F12" s="254">
        <f>23000000/1000</f>
        <v>23000</v>
      </c>
      <c r="G12" s="254">
        <f>23000000/1000</f>
        <v>23000</v>
      </c>
      <c r="H12" s="254">
        <v>11374</v>
      </c>
      <c r="I12" s="263">
        <f t="shared" si="0"/>
        <v>-11626</v>
      </c>
      <c r="J12" s="5"/>
    </row>
    <row r="13" spans="1:10" x14ac:dyDescent="0.25">
      <c r="A13" s="65">
        <v>603</v>
      </c>
      <c r="B13" s="66" t="s">
        <v>41</v>
      </c>
      <c r="C13" s="255"/>
      <c r="D13" s="255"/>
      <c r="E13" s="255"/>
      <c r="F13" s="255"/>
      <c r="G13" s="255"/>
      <c r="H13" s="255"/>
      <c r="I13" s="263">
        <f t="shared" si="0"/>
        <v>0</v>
      </c>
      <c r="J13" s="5"/>
    </row>
    <row r="14" spans="1:10" x14ac:dyDescent="0.25">
      <c r="A14" s="65">
        <v>604</v>
      </c>
      <c r="B14" s="66" t="s">
        <v>42</v>
      </c>
      <c r="C14" s="255"/>
      <c r="D14" s="255"/>
      <c r="E14" s="255"/>
      <c r="F14" s="255"/>
      <c r="G14" s="255"/>
      <c r="H14" s="255"/>
      <c r="I14" s="263">
        <f t="shared" si="0"/>
        <v>0</v>
      </c>
      <c r="J14" s="5"/>
    </row>
    <row r="15" spans="1:10" x14ac:dyDescent="0.25">
      <c r="A15" s="65">
        <v>605</v>
      </c>
      <c r="B15" s="66" t="s">
        <v>43</v>
      </c>
      <c r="C15" s="255"/>
      <c r="D15" s="255"/>
      <c r="E15" s="255"/>
      <c r="F15" s="255"/>
      <c r="G15" s="255"/>
      <c r="H15" s="255"/>
      <c r="I15" s="263">
        <f t="shared" si="0"/>
        <v>0</v>
      </c>
      <c r="J15" s="5"/>
    </row>
    <row r="16" spans="1:10" x14ac:dyDescent="0.25">
      <c r="A16" s="65">
        <v>606</v>
      </c>
      <c r="B16" s="66" t="s">
        <v>44</v>
      </c>
      <c r="C16" s="255"/>
      <c r="D16" s="255"/>
      <c r="E16" s="255"/>
      <c r="F16" s="255"/>
      <c r="G16" s="255"/>
      <c r="H16" s="255"/>
      <c r="I16" s="263">
        <f t="shared" si="0"/>
        <v>0</v>
      </c>
      <c r="J16" s="5"/>
    </row>
    <row r="17" spans="1:10" s="38" customFormat="1" ht="12.75" x14ac:dyDescent="0.2">
      <c r="A17" s="67" t="s">
        <v>45</v>
      </c>
      <c r="B17" s="68" t="s">
        <v>46</v>
      </c>
      <c r="C17" s="256">
        <f>SUM(C10:C16)</f>
        <v>43708.460000000006</v>
      </c>
      <c r="D17" s="256">
        <f t="shared" ref="D17:I17" si="1">SUM(D10:D16)</f>
        <v>55000</v>
      </c>
      <c r="E17" s="256">
        <f t="shared" ref="E17:F17" si="2">SUM(E10:E16)</f>
        <v>55000</v>
      </c>
      <c r="F17" s="256">
        <f t="shared" si="2"/>
        <v>55000</v>
      </c>
      <c r="G17" s="256">
        <f t="shared" si="1"/>
        <v>55000</v>
      </c>
      <c r="H17" s="256">
        <f t="shared" si="1"/>
        <v>42959</v>
      </c>
      <c r="I17" s="264">
        <f t="shared" si="1"/>
        <v>-12041</v>
      </c>
      <c r="J17" s="37"/>
    </row>
    <row r="18" spans="1:10" x14ac:dyDescent="0.25">
      <c r="A18" s="65">
        <v>230</v>
      </c>
      <c r="B18" s="66" t="s">
        <v>47</v>
      </c>
      <c r="C18" s="255"/>
      <c r="D18" s="255"/>
      <c r="E18" s="255"/>
      <c r="F18" s="255"/>
      <c r="G18" s="255"/>
      <c r="H18" s="255"/>
      <c r="I18" s="263">
        <f>H18-G18</f>
        <v>0</v>
      </c>
      <c r="J18" s="5"/>
    </row>
    <row r="19" spans="1:10" x14ac:dyDescent="0.25">
      <c r="A19" s="65">
        <v>231</v>
      </c>
      <c r="B19" s="66" t="s">
        <v>48</v>
      </c>
      <c r="C19" s="255">
        <f>145800/1000</f>
        <v>145.80000000000001</v>
      </c>
      <c r="D19" s="255">
        <f>28000000/1000</f>
        <v>28000</v>
      </c>
      <c r="E19" s="255">
        <f>28000000/1000</f>
        <v>28000</v>
      </c>
      <c r="F19" s="255">
        <v>0</v>
      </c>
      <c r="G19" s="255">
        <v>0</v>
      </c>
      <c r="H19" s="255">
        <v>0</v>
      </c>
      <c r="I19" s="263">
        <f>H19-G19</f>
        <v>0</v>
      </c>
      <c r="J19" s="5"/>
    </row>
    <row r="20" spans="1:10" x14ac:dyDescent="0.25">
      <c r="A20" s="65">
        <v>232</v>
      </c>
      <c r="B20" s="66" t="s">
        <v>49</v>
      </c>
      <c r="C20" s="255"/>
      <c r="D20" s="255"/>
      <c r="E20" s="255"/>
      <c r="F20" s="255"/>
      <c r="G20" s="255"/>
      <c r="H20" s="255"/>
      <c r="I20" s="263">
        <f>H20-G20</f>
        <v>0</v>
      </c>
      <c r="J20" s="5"/>
    </row>
    <row r="21" spans="1:10" ht="22.5" x14ac:dyDescent="0.25">
      <c r="A21" s="69" t="s">
        <v>50</v>
      </c>
      <c r="B21" s="70" t="s">
        <v>51</v>
      </c>
      <c r="C21" s="257">
        <f>SUM(C18:C20)</f>
        <v>145.80000000000001</v>
      </c>
      <c r="D21" s="257">
        <f t="shared" ref="D21:I21" si="3">SUM(D18:D20)</f>
        <v>28000</v>
      </c>
      <c r="E21" s="257">
        <f t="shared" ref="E21:F21" si="4">SUM(E18:E20)</f>
        <v>28000</v>
      </c>
      <c r="F21" s="257">
        <f t="shared" si="4"/>
        <v>0</v>
      </c>
      <c r="G21" s="257">
        <f t="shared" si="3"/>
        <v>0</v>
      </c>
      <c r="H21" s="257">
        <f t="shared" si="3"/>
        <v>0</v>
      </c>
      <c r="I21" s="265">
        <f t="shared" si="3"/>
        <v>0</v>
      </c>
      <c r="J21" s="5"/>
    </row>
    <row r="22" spans="1:10" x14ac:dyDescent="0.25">
      <c r="A22" s="65">
        <v>230</v>
      </c>
      <c r="B22" s="66" t="s">
        <v>47</v>
      </c>
      <c r="C22" s="258"/>
      <c r="D22" s="258"/>
      <c r="E22" s="258"/>
      <c r="F22" s="258"/>
      <c r="G22" s="258"/>
      <c r="H22" s="258"/>
      <c r="I22" s="263">
        <f>H22-G22</f>
        <v>0</v>
      </c>
      <c r="J22" s="5"/>
    </row>
    <row r="23" spans="1:10" x14ac:dyDescent="0.25">
      <c r="A23" s="65">
        <v>231</v>
      </c>
      <c r="B23" s="66" t="s">
        <v>48</v>
      </c>
      <c r="C23" s="258"/>
      <c r="D23" s="258"/>
      <c r="E23" s="258"/>
      <c r="F23" s="258"/>
      <c r="G23" s="258"/>
      <c r="H23" s="258"/>
      <c r="I23" s="263">
        <f>H23-G23</f>
        <v>0</v>
      </c>
      <c r="J23" s="5"/>
    </row>
    <row r="24" spans="1:10" x14ac:dyDescent="0.25">
      <c r="A24" s="65">
        <v>232</v>
      </c>
      <c r="B24" s="66" t="s">
        <v>49</v>
      </c>
      <c r="C24" s="258"/>
      <c r="D24" s="258"/>
      <c r="E24" s="258"/>
      <c r="F24" s="258"/>
      <c r="G24" s="258"/>
      <c r="H24" s="258"/>
      <c r="I24" s="263">
        <f>H24-G24</f>
        <v>0</v>
      </c>
      <c r="J24" s="5"/>
    </row>
    <row r="25" spans="1:10" ht="22.5" x14ac:dyDescent="0.25">
      <c r="A25" s="69" t="s">
        <v>50</v>
      </c>
      <c r="B25" s="70" t="s">
        <v>52</v>
      </c>
      <c r="C25" s="257">
        <f>SUM(C22:C24)</f>
        <v>0</v>
      </c>
      <c r="D25" s="257">
        <f t="shared" ref="D25:I25" si="5">SUM(D22:D24)</f>
        <v>0</v>
      </c>
      <c r="E25" s="257">
        <f t="shared" ref="E25:F25" si="6">SUM(E22:E24)</f>
        <v>0</v>
      </c>
      <c r="F25" s="257">
        <f t="shared" si="6"/>
        <v>0</v>
      </c>
      <c r="G25" s="257">
        <f t="shared" si="5"/>
        <v>0</v>
      </c>
      <c r="H25" s="257">
        <f t="shared" si="5"/>
        <v>0</v>
      </c>
      <c r="I25" s="265">
        <f t="shared" si="5"/>
        <v>0</v>
      </c>
      <c r="J25" s="5"/>
    </row>
    <row r="26" spans="1:10" s="38" customFormat="1" ht="12.75" x14ac:dyDescent="0.2">
      <c r="A26" s="67" t="s">
        <v>53</v>
      </c>
      <c r="B26" s="71" t="s">
        <v>54</v>
      </c>
      <c r="C26" s="259">
        <f t="shared" ref="C26:I26" si="7">C21+C25</f>
        <v>145.80000000000001</v>
      </c>
      <c r="D26" s="259">
        <f t="shared" si="7"/>
        <v>28000</v>
      </c>
      <c r="E26" s="259">
        <f t="shared" ref="E26:F26" si="8">E21+E25</f>
        <v>28000</v>
      </c>
      <c r="F26" s="259">
        <f t="shared" si="8"/>
        <v>0</v>
      </c>
      <c r="G26" s="259">
        <f t="shared" si="7"/>
        <v>0</v>
      </c>
      <c r="H26" s="259">
        <f t="shared" si="7"/>
        <v>0</v>
      </c>
      <c r="I26" s="266">
        <f t="shared" si="7"/>
        <v>0</v>
      </c>
      <c r="J26" s="37"/>
    </row>
    <row r="27" spans="1:10" x14ac:dyDescent="0.25">
      <c r="A27" s="317" t="s">
        <v>55</v>
      </c>
      <c r="B27" s="318"/>
      <c r="C27" s="260"/>
      <c r="D27" s="260"/>
      <c r="E27" s="260"/>
      <c r="F27" s="260"/>
      <c r="G27" s="260"/>
      <c r="H27" s="262">
        <v>0</v>
      </c>
      <c r="I27" s="267"/>
    </row>
    <row r="28" spans="1:10" s="38" customFormat="1" ht="13.5" thickBot="1" x14ac:dyDescent="0.25">
      <c r="A28" s="319" t="s">
        <v>56</v>
      </c>
      <c r="B28" s="320"/>
      <c r="C28" s="261">
        <f t="shared" ref="C28:I28" si="9">C17+C26+C27</f>
        <v>43854.260000000009</v>
      </c>
      <c r="D28" s="261">
        <f t="shared" si="9"/>
        <v>83000</v>
      </c>
      <c r="E28" s="261">
        <f t="shared" ref="E28:F28" si="10">E17+E26+E27</f>
        <v>83000</v>
      </c>
      <c r="F28" s="261">
        <f t="shared" si="10"/>
        <v>55000</v>
      </c>
      <c r="G28" s="261">
        <f t="shared" si="9"/>
        <v>55000</v>
      </c>
      <c r="H28" s="261">
        <f t="shared" si="9"/>
        <v>42959</v>
      </c>
      <c r="I28" s="268">
        <f t="shared" si="9"/>
        <v>-12041</v>
      </c>
    </row>
    <row r="29" spans="1:10" x14ac:dyDescent="0.25">
      <c r="A29" s="72"/>
      <c r="B29" s="73"/>
      <c r="C29" s="73"/>
      <c r="D29" s="74"/>
      <c r="E29" s="74"/>
      <c r="F29" s="74"/>
      <c r="G29" s="74"/>
      <c r="H29" s="74"/>
      <c r="I29" s="75"/>
    </row>
    <row r="30" spans="1:10" x14ac:dyDescent="0.25">
      <c r="A30" s="72"/>
      <c r="B30" s="73"/>
      <c r="C30" s="73"/>
      <c r="D30" s="74"/>
      <c r="E30" s="74"/>
      <c r="F30" s="74"/>
      <c r="G30" s="74"/>
      <c r="H30" s="74"/>
      <c r="I30" s="75"/>
    </row>
    <row r="32" spans="1:10" x14ac:dyDescent="0.25">
      <c r="A32" s="321" t="s">
        <v>57</v>
      </c>
      <c r="B32" s="77" t="s">
        <v>172</v>
      </c>
      <c r="C32" s="286" t="s">
        <v>27</v>
      </c>
      <c r="D32" s="287"/>
      <c r="E32" s="40" t="s">
        <v>28</v>
      </c>
      <c r="F32" s="292"/>
      <c r="G32" s="293"/>
      <c r="H32" s="46"/>
      <c r="I32" s="78"/>
    </row>
    <row r="33" spans="1:9" x14ac:dyDescent="0.25">
      <c r="A33" s="322"/>
      <c r="B33" s="77" t="s">
        <v>29</v>
      </c>
      <c r="C33" s="288"/>
      <c r="D33" s="289"/>
      <c r="E33" s="40" t="s">
        <v>29</v>
      </c>
      <c r="F33" s="292"/>
      <c r="G33" s="293"/>
      <c r="H33" s="46"/>
      <c r="I33" s="78"/>
    </row>
    <row r="34" spans="1:9" x14ac:dyDescent="0.25">
      <c r="A34" s="323"/>
      <c r="B34" s="77" t="s">
        <v>30</v>
      </c>
      <c r="C34" s="290"/>
      <c r="D34" s="291"/>
      <c r="E34" s="40" t="s">
        <v>30</v>
      </c>
      <c r="F34" s="292"/>
      <c r="G34" s="293"/>
      <c r="H34" s="46"/>
      <c r="I34" s="78"/>
    </row>
  </sheetData>
  <mergeCells count="10"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topLeftCell="A7" workbookViewId="0">
      <selection activeCell="D31" sqref="D31"/>
    </sheetView>
  </sheetViews>
  <sheetFormatPr defaultRowHeight="15" x14ac:dyDescent="0.25"/>
  <cols>
    <col min="2" max="2" width="34.42578125" customWidth="1"/>
    <col min="3" max="3" width="16" customWidth="1"/>
    <col min="4" max="4" width="13.140625" customWidth="1"/>
    <col min="5" max="5" width="14.7109375" customWidth="1"/>
    <col min="6" max="6" width="11.42578125" customWidth="1"/>
    <col min="8" max="8" width="14.28515625" customWidth="1"/>
    <col min="11" max="11" width="11.28515625" customWidth="1"/>
    <col min="12" max="12" width="14.7109375" customWidth="1"/>
    <col min="14" max="14" width="12.5703125" customWidth="1"/>
    <col min="15" max="15" width="9.85546875" bestFit="1" customWidth="1"/>
    <col min="17" max="17" width="9.85546875" bestFit="1" customWidth="1"/>
  </cols>
  <sheetData>
    <row r="2" spans="1:19" s="81" customFormat="1" ht="15.75" x14ac:dyDescent="0.25">
      <c r="A2" s="79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s="81" customFormat="1" ht="15.75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x14ac:dyDescent="0.25">
      <c r="A4" s="84" t="s">
        <v>2</v>
      </c>
      <c r="B4" s="55" t="s">
        <v>3</v>
      </c>
      <c r="C4" s="85" t="s">
        <v>4</v>
      </c>
      <c r="D4" s="86">
        <v>14</v>
      </c>
      <c r="E4" s="87"/>
      <c r="F4" s="87"/>
      <c r="G4" s="87"/>
      <c r="H4" s="87"/>
      <c r="I4" s="87"/>
      <c r="J4" s="87"/>
      <c r="K4" s="88"/>
      <c r="L4" s="88"/>
      <c r="M4" s="88"/>
      <c r="N4" s="88"/>
    </row>
    <row r="5" spans="1:19" x14ac:dyDescent="0.25">
      <c r="A5" s="89"/>
      <c r="B5" s="90"/>
      <c r="C5" s="90"/>
      <c r="D5" s="90"/>
      <c r="E5" s="87"/>
      <c r="F5" s="87"/>
      <c r="G5" s="87"/>
      <c r="H5" s="87"/>
      <c r="I5" s="87"/>
      <c r="J5" s="87"/>
      <c r="K5" s="88"/>
      <c r="L5" s="88"/>
      <c r="M5" s="88"/>
      <c r="N5" s="88"/>
    </row>
    <row r="6" spans="1:19" x14ac:dyDescent="0.25">
      <c r="A6" s="84" t="s">
        <v>33</v>
      </c>
      <c r="B6" s="55" t="s">
        <v>34</v>
      </c>
      <c r="C6" s="85" t="s">
        <v>35</v>
      </c>
      <c r="D6" s="86">
        <v>1014045</v>
      </c>
      <c r="E6" s="91"/>
      <c r="F6" s="92"/>
      <c r="G6" s="92"/>
      <c r="H6" s="92"/>
      <c r="I6" s="92"/>
      <c r="J6" s="92"/>
      <c r="K6" s="88"/>
      <c r="L6" s="88"/>
      <c r="M6" s="88"/>
      <c r="N6" s="88"/>
    </row>
    <row r="7" spans="1:19" ht="15.75" thickBot="1" x14ac:dyDescent="0.3">
      <c r="A7" s="326"/>
      <c r="B7" s="327"/>
    </row>
    <row r="8" spans="1:19" s="95" customFormat="1" ht="16.5" thickBot="1" x14ac:dyDescent="0.3">
      <c r="A8" s="93"/>
      <c r="B8" s="94" t="s">
        <v>1</v>
      </c>
      <c r="C8" s="94"/>
      <c r="D8" s="94"/>
      <c r="E8" s="94"/>
      <c r="F8" s="94" t="s">
        <v>59</v>
      </c>
      <c r="G8" s="94"/>
      <c r="H8" s="94"/>
      <c r="I8" s="94" t="s">
        <v>60</v>
      </c>
      <c r="J8" s="94"/>
      <c r="K8" s="94"/>
      <c r="L8" s="94" t="s">
        <v>61</v>
      </c>
      <c r="M8" s="94"/>
      <c r="N8" s="94"/>
      <c r="O8" s="94" t="s">
        <v>62</v>
      </c>
      <c r="P8" s="328" t="s">
        <v>63</v>
      </c>
      <c r="Q8" s="329"/>
      <c r="R8" s="330"/>
      <c r="S8" s="346" t="s">
        <v>64</v>
      </c>
    </row>
    <row r="9" spans="1:19" s="96" customFormat="1" ht="11.25" x14ac:dyDescent="0.25">
      <c r="A9" s="349" t="s">
        <v>65</v>
      </c>
      <c r="B9" s="351" t="s">
        <v>66</v>
      </c>
      <c r="C9" s="353" t="s">
        <v>67</v>
      </c>
      <c r="D9" s="324" t="s">
        <v>68</v>
      </c>
      <c r="E9" s="344" t="s">
        <v>69</v>
      </c>
      <c r="F9" s="355" t="s">
        <v>70</v>
      </c>
      <c r="G9" s="324" t="s">
        <v>71</v>
      </c>
      <c r="H9" s="344" t="s">
        <v>72</v>
      </c>
      <c r="I9" s="355" t="s">
        <v>73</v>
      </c>
      <c r="J9" s="324" t="s">
        <v>188</v>
      </c>
      <c r="K9" s="344" t="s">
        <v>185</v>
      </c>
      <c r="L9" s="355" t="s">
        <v>74</v>
      </c>
      <c r="M9" s="324" t="s">
        <v>75</v>
      </c>
      <c r="N9" s="344" t="s">
        <v>76</v>
      </c>
      <c r="O9" s="355" t="s">
        <v>77</v>
      </c>
      <c r="P9" s="357" t="s">
        <v>78</v>
      </c>
      <c r="Q9" s="359" t="s">
        <v>79</v>
      </c>
      <c r="R9" s="331" t="s">
        <v>80</v>
      </c>
      <c r="S9" s="347"/>
    </row>
    <row r="10" spans="1:19" s="96" customFormat="1" ht="58.5" customHeight="1" x14ac:dyDescent="0.25">
      <c r="A10" s="350"/>
      <c r="B10" s="352"/>
      <c r="C10" s="354"/>
      <c r="D10" s="325"/>
      <c r="E10" s="345"/>
      <c r="F10" s="356"/>
      <c r="G10" s="325"/>
      <c r="H10" s="345"/>
      <c r="I10" s="356"/>
      <c r="J10" s="325"/>
      <c r="K10" s="345"/>
      <c r="L10" s="356"/>
      <c r="M10" s="325"/>
      <c r="N10" s="345"/>
      <c r="O10" s="356"/>
      <c r="P10" s="358"/>
      <c r="Q10" s="360"/>
      <c r="R10" s="332"/>
      <c r="S10" s="348"/>
    </row>
    <row r="11" spans="1:19" s="62" customFormat="1" x14ac:dyDescent="0.25">
      <c r="A11" s="97" t="s">
        <v>81</v>
      </c>
      <c r="B11" s="98" t="s">
        <v>82</v>
      </c>
      <c r="C11" s="98" t="s">
        <v>83</v>
      </c>
      <c r="D11" s="102">
        <v>256</v>
      </c>
      <c r="E11" s="100">
        <v>29689334.020000003</v>
      </c>
      <c r="F11" s="101">
        <f>E11/D11</f>
        <v>115973.96101562501</v>
      </c>
      <c r="G11" s="99">
        <v>230</v>
      </c>
      <c r="H11" s="100">
        <v>28307000</v>
      </c>
      <c r="I11" s="101">
        <f>H11/G11</f>
        <v>123073.91304347826</v>
      </c>
      <c r="J11" s="99">
        <v>70</v>
      </c>
      <c r="K11" s="100">
        <v>8615173.9130434785</v>
      </c>
      <c r="L11" s="101">
        <f>K11/J11</f>
        <v>123073.91304347827</v>
      </c>
      <c r="M11" s="102">
        <v>255</v>
      </c>
      <c r="N11" s="100">
        <v>20271164.289999999</v>
      </c>
      <c r="O11" s="103">
        <f>N11/M11</f>
        <v>79494.761921568628</v>
      </c>
      <c r="P11" s="104">
        <f>O11-F11</f>
        <v>-36479.199094056385</v>
      </c>
      <c r="Q11" s="105">
        <f>O11-I11</f>
        <v>-43579.151121909628</v>
      </c>
      <c r="R11" s="103">
        <f>O11-L11</f>
        <v>-43579.151121909643</v>
      </c>
      <c r="S11" s="106" t="s">
        <v>84</v>
      </c>
    </row>
    <row r="12" spans="1:19" s="62" customFormat="1" x14ac:dyDescent="0.25">
      <c r="A12" s="97" t="s">
        <v>85</v>
      </c>
      <c r="B12" s="98" t="s">
        <v>86</v>
      </c>
      <c r="C12" s="98" t="s">
        <v>87</v>
      </c>
      <c r="D12" s="102">
        <v>11</v>
      </c>
      <c r="E12" s="100">
        <v>11402107.6</v>
      </c>
      <c r="F12" s="101">
        <f>E12/D12</f>
        <v>1036555.2363636363</v>
      </c>
      <c r="G12" s="99">
        <v>12</v>
      </c>
      <c r="H12" s="100">
        <v>9650000</v>
      </c>
      <c r="I12" s="101">
        <f>H12/G12</f>
        <v>804166.66666666663</v>
      </c>
      <c r="J12" s="99">
        <v>5</v>
      </c>
      <c r="K12" s="100">
        <v>4020833.333333333</v>
      </c>
      <c r="L12" s="101">
        <f>K12/J12</f>
        <v>804166.66666666663</v>
      </c>
      <c r="M12" s="102">
        <v>12</v>
      </c>
      <c r="N12" s="100">
        <v>7372620.1050000004</v>
      </c>
      <c r="O12" s="103">
        <f>N12/M12</f>
        <v>614385.00875000004</v>
      </c>
      <c r="P12" s="104">
        <f>O12-F12</f>
        <v>-422170.22761363629</v>
      </c>
      <c r="Q12" s="105">
        <f>O12-I12</f>
        <v>-189781.65791666659</v>
      </c>
      <c r="R12" s="103">
        <f>O12-L12</f>
        <v>-189781.65791666659</v>
      </c>
      <c r="S12" s="106" t="s">
        <v>84</v>
      </c>
    </row>
    <row r="13" spans="1:19" s="62" customFormat="1" x14ac:dyDescent="0.25">
      <c r="A13" s="97" t="s">
        <v>88</v>
      </c>
      <c r="B13" s="98" t="s">
        <v>89</v>
      </c>
      <c r="C13" s="98" t="s">
        <v>90</v>
      </c>
      <c r="D13" s="102">
        <v>38</v>
      </c>
      <c r="E13" s="100">
        <v>1578753.3599999999</v>
      </c>
      <c r="F13" s="101">
        <f>E13/D13</f>
        <v>41546.141052631574</v>
      </c>
      <c r="G13" s="99">
        <v>48</v>
      </c>
      <c r="H13" s="100">
        <v>8518000</v>
      </c>
      <c r="I13" s="101">
        <f>H13/G13</f>
        <v>177458.33333333334</v>
      </c>
      <c r="J13" s="99">
        <v>16</v>
      </c>
      <c r="K13" s="100">
        <v>2839333.3333333335</v>
      </c>
      <c r="L13" s="101">
        <f>K13/J13</f>
        <v>177458.33333333334</v>
      </c>
      <c r="M13" s="102">
        <v>45</v>
      </c>
      <c r="N13" s="100">
        <v>7206807.8059999999</v>
      </c>
      <c r="O13" s="103">
        <f>N13/M13</f>
        <v>160151.28457777778</v>
      </c>
      <c r="P13" s="104">
        <f>O13-F13</f>
        <v>118605.14352514621</v>
      </c>
      <c r="Q13" s="105">
        <f>O13-I13</f>
        <v>-17307.048755555559</v>
      </c>
      <c r="R13" s="103">
        <f>O13-L13</f>
        <v>-17307.048755555559</v>
      </c>
      <c r="S13" s="106" t="s">
        <v>84</v>
      </c>
    </row>
    <row r="14" spans="1:19" s="62" customFormat="1" ht="15.75" thickBot="1" x14ac:dyDescent="0.3">
      <c r="A14" s="107" t="s">
        <v>91</v>
      </c>
      <c r="B14" s="108" t="s">
        <v>92</v>
      </c>
      <c r="C14" s="108" t="s">
        <v>87</v>
      </c>
      <c r="D14" s="112">
        <v>305</v>
      </c>
      <c r="E14" s="110">
        <v>1184065.02</v>
      </c>
      <c r="F14" s="111">
        <f>E14/D14</f>
        <v>3882.180393442623</v>
      </c>
      <c r="G14" s="109">
        <v>290</v>
      </c>
      <c r="H14" s="110">
        <v>8525000</v>
      </c>
      <c r="I14" s="111">
        <f>H14/G14</f>
        <v>29396.551724137931</v>
      </c>
      <c r="J14" s="109">
        <v>91</v>
      </c>
      <c r="K14" s="110">
        <v>2675086.2068965519</v>
      </c>
      <c r="L14" s="111">
        <f>K14/J14</f>
        <v>29396.551724137931</v>
      </c>
      <c r="M14" s="112">
        <v>312</v>
      </c>
      <c r="N14" s="100">
        <v>8108584.7989999996</v>
      </c>
      <c r="O14" s="113">
        <f>N14/M14</f>
        <v>25989.053842948717</v>
      </c>
      <c r="P14" s="114">
        <f>O14-F14</f>
        <v>22106.873449506093</v>
      </c>
      <c r="Q14" s="115">
        <f>O14-I14</f>
        <v>-3407.4978811892142</v>
      </c>
      <c r="R14" s="113">
        <f>O14-L14</f>
        <v>-3407.4978811892142</v>
      </c>
      <c r="S14" s="116" t="s">
        <v>84</v>
      </c>
    </row>
    <row r="15" spans="1:19" s="53" customFormat="1" ht="15.75" thickTop="1" x14ac:dyDescent="0.25">
      <c r="B15" s="117"/>
      <c r="K15" s="253"/>
      <c r="N15" s="253"/>
    </row>
    <row r="16" spans="1:19" ht="15.75" thickBot="1" x14ac:dyDescent="0.3">
      <c r="A16" s="342" t="s">
        <v>93</v>
      </c>
      <c r="B16" s="343"/>
      <c r="C16" s="343"/>
      <c r="D16" s="343"/>
      <c r="E16" s="343"/>
      <c r="F16" s="343"/>
    </row>
    <row r="17" spans="1:18" ht="34.5" thickTop="1" x14ac:dyDescent="0.25">
      <c r="A17" s="118" t="s">
        <v>65</v>
      </c>
      <c r="B17" s="119" t="s">
        <v>66</v>
      </c>
      <c r="C17" s="120" t="s">
        <v>94</v>
      </c>
      <c r="D17" s="120" t="s">
        <v>95</v>
      </c>
      <c r="E17" s="120" t="s">
        <v>96</v>
      </c>
      <c r="F17" s="121" t="s">
        <v>64</v>
      </c>
      <c r="N17" s="252"/>
    </row>
    <row r="18" spans="1:18" x14ac:dyDescent="0.25">
      <c r="A18" s="122" t="s">
        <v>81</v>
      </c>
      <c r="B18" s="55" t="s">
        <v>97</v>
      </c>
      <c r="C18" s="55"/>
      <c r="D18" s="55"/>
      <c r="E18" s="123">
        <v>0</v>
      </c>
      <c r="F18" s="124"/>
    </row>
    <row r="19" spans="1:18" ht="15.75" thickBot="1" x14ac:dyDescent="0.3">
      <c r="A19" s="125" t="s">
        <v>91</v>
      </c>
      <c r="B19" s="126" t="s">
        <v>98</v>
      </c>
      <c r="C19" s="127"/>
      <c r="D19" s="127"/>
      <c r="E19" s="128">
        <v>0</v>
      </c>
      <c r="F19" s="129"/>
    </row>
    <row r="20" spans="1:18" s="53" customFormat="1" ht="15.75" thickTop="1" x14ac:dyDescent="0.25">
      <c r="A20" s="17"/>
      <c r="B20" s="17"/>
      <c r="C20" s="17"/>
      <c r="D20" s="17"/>
      <c r="E20" s="130"/>
      <c r="F20" s="17"/>
    </row>
    <row r="21" spans="1:18" s="53" customFormat="1" x14ac:dyDescent="0.25">
      <c r="A21" s="17"/>
      <c r="B21" s="17"/>
      <c r="C21" s="17"/>
      <c r="D21" s="17"/>
      <c r="E21" s="130"/>
      <c r="F21" s="17"/>
      <c r="M21" s="275"/>
      <c r="N21" s="276"/>
      <c r="O21" s="276"/>
      <c r="P21" s="275"/>
    </row>
    <row r="22" spans="1:18" s="53" customFormat="1" x14ac:dyDescent="0.25">
      <c r="A22" s="17"/>
      <c r="B22" s="17"/>
      <c r="C22" s="17"/>
      <c r="D22" s="17"/>
      <c r="E22" s="130"/>
      <c r="F22" s="17"/>
      <c r="M22" s="275"/>
      <c r="N22" s="278"/>
      <c r="O22" s="276"/>
      <c r="P22" s="277"/>
      <c r="Q22" s="271"/>
      <c r="R22" s="271">
        <v>13772699.825163636</v>
      </c>
    </row>
    <row r="23" spans="1:18" s="53" customFormat="1" x14ac:dyDescent="0.25">
      <c r="A23" s="17"/>
      <c r="B23" s="17"/>
      <c r="C23" s="17"/>
      <c r="D23" s="17"/>
      <c r="E23" s="130"/>
      <c r="F23" s="17"/>
      <c r="M23" s="275"/>
      <c r="N23" s="278"/>
      <c r="O23" s="276"/>
      <c r="P23" s="277"/>
      <c r="Q23" s="272"/>
      <c r="R23" s="271">
        <v>4695183.2872727271</v>
      </c>
    </row>
    <row r="24" spans="1:18" x14ac:dyDescent="0.25">
      <c r="A24" s="333" t="s">
        <v>57</v>
      </c>
      <c r="B24" s="334"/>
      <c r="C24" s="131" t="s">
        <v>28</v>
      </c>
      <c r="D24" s="292" t="s">
        <v>173</v>
      </c>
      <c r="E24" s="293"/>
      <c r="F24" s="339" t="s">
        <v>27</v>
      </c>
      <c r="G24" s="131" t="s">
        <v>28</v>
      </c>
      <c r="H24" s="292"/>
      <c r="I24" s="293"/>
      <c r="M24" s="275"/>
      <c r="N24" s="278"/>
      <c r="O24" s="276"/>
      <c r="P24" s="277"/>
      <c r="Q24" s="274"/>
      <c r="R24" s="273">
        <v>4144411.5275636371</v>
      </c>
    </row>
    <row r="25" spans="1:18" x14ac:dyDescent="0.25">
      <c r="A25" s="335"/>
      <c r="B25" s="336"/>
      <c r="C25" s="131" t="s">
        <v>29</v>
      </c>
      <c r="D25" s="292"/>
      <c r="E25" s="293"/>
      <c r="F25" s="340"/>
      <c r="G25" s="131" t="s">
        <v>29</v>
      </c>
      <c r="H25" s="292"/>
      <c r="I25" s="293"/>
      <c r="M25" s="275"/>
      <c r="N25" s="275"/>
      <c r="O25" s="275"/>
      <c r="P25" s="277"/>
      <c r="Q25" s="273"/>
      <c r="R25" s="273">
        <v>4147817.36</v>
      </c>
    </row>
    <row r="26" spans="1:18" x14ac:dyDescent="0.25">
      <c r="A26" s="337"/>
      <c r="B26" s="338"/>
      <c r="C26" s="131" t="s">
        <v>30</v>
      </c>
      <c r="D26" s="292"/>
      <c r="E26" s="293"/>
      <c r="F26" s="341"/>
      <c r="G26" s="131" t="s">
        <v>30</v>
      </c>
      <c r="H26" s="292"/>
      <c r="I26" s="293"/>
      <c r="M26" s="275"/>
      <c r="N26" s="277"/>
      <c r="O26" s="277"/>
      <c r="P26" s="277"/>
      <c r="Q26" s="273"/>
      <c r="R26" s="273"/>
    </row>
    <row r="27" spans="1:18" x14ac:dyDescent="0.25">
      <c r="M27" s="275"/>
      <c r="N27" s="277"/>
      <c r="O27" s="277"/>
      <c r="P27" s="279"/>
      <c r="Q27" s="273"/>
      <c r="R27" s="273"/>
    </row>
    <row r="28" spans="1:18" x14ac:dyDescent="0.25">
      <c r="M28" s="275"/>
      <c r="N28" s="277"/>
      <c r="O28" s="277"/>
      <c r="P28" s="277"/>
      <c r="Q28" s="273"/>
      <c r="R28" s="273"/>
    </row>
    <row r="29" spans="1:18" x14ac:dyDescent="0.25">
      <c r="M29" s="275"/>
      <c r="N29" s="277"/>
      <c r="O29" s="277"/>
      <c r="P29" s="277"/>
      <c r="Q29" s="273"/>
      <c r="R29" s="273"/>
    </row>
    <row r="36" spans="12:14" x14ac:dyDescent="0.25">
      <c r="L36" s="252"/>
      <c r="N36" s="252"/>
    </row>
    <row r="37" spans="12:14" x14ac:dyDescent="0.25">
      <c r="L37" s="252"/>
    </row>
    <row r="38" spans="12:14" x14ac:dyDescent="0.25">
      <c r="L38" s="252"/>
    </row>
    <row r="39" spans="12:14" x14ac:dyDescent="0.25">
      <c r="L39" s="252"/>
    </row>
    <row r="40" spans="12:14" x14ac:dyDescent="0.25">
      <c r="L40" s="252"/>
    </row>
    <row r="42" spans="12:14" x14ac:dyDescent="0.25">
      <c r="L42" s="252"/>
    </row>
    <row r="43" spans="12:14" x14ac:dyDescent="0.25">
      <c r="L43" s="252"/>
    </row>
  </sheetData>
  <mergeCells count="30"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K9:K10"/>
    <mergeCell ref="L9:L10"/>
    <mergeCell ref="M9:M10"/>
    <mergeCell ref="I9:I10"/>
    <mergeCell ref="J9:J10"/>
    <mergeCell ref="A7:B7"/>
    <mergeCell ref="P8:R8"/>
    <mergeCell ref="R9:R10"/>
    <mergeCell ref="A24:B26"/>
    <mergeCell ref="D24:E24"/>
    <mergeCell ref="F24:F26"/>
    <mergeCell ref="H24:I24"/>
    <mergeCell ref="D25:E25"/>
    <mergeCell ref="H25:I25"/>
    <mergeCell ref="D26:E26"/>
    <mergeCell ref="H26:I26"/>
    <mergeCell ref="A16:F16"/>
    <mergeCell ref="H9:H10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workbookViewId="0">
      <selection activeCell="A2" sqref="A2:J18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20.7109375" customWidth="1"/>
    <col min="4" max="4" width="19.85546875" customWidth="1"/>
    <col min="5" max="5" width="16.5703125" style="7" customWidth="1"/>
    <col min="6" max="6" width="14.140625" style="7" customWidth="1"/>
    <col min="7" max="7" width="15.42578125" style="7" customWidth="1"/>
    <col min="8" max="8" width="12" style="7" customWidth="1"/>
    <col min="9" max="9" width="15.7109375" style="7" customWidth="1"/>
    <col min="10" max="10" width="17.42578125" style="137" customWidth="1"/>
  </cols>
  <sheetData>
    <row r="2" spans="1:15" s="81" customFormat="1" ht="15.75" x14ac:dyDescent="0.25">
      <c r="A2" s="132" t="s">
        <v>99</v>
      </c>
      <c r="B2" s="42"/>
      <c r="C2" s="133"/>
      <c r="E2" s="42"/>
      <c r="F2" s="42"/>
      <c r="G2" s="42"/>
      <c r="H2" s="42"/>
      <c r="I2" s="42"/>
      <c r="J2" s="134"/>
    </row>
    <row r="3" spans="1:15" s="137" customFormat="1" x14ac:dyDescent="0.25">
      <c r="A3" s="135" t="s">
        <v>192</v>
      </c>
      <c r="B3" s="47"/>
      <c r="C3" s="136"/>
      <c r="E3" s="47"/>
      <c r="F3" s="47"/>
      <c r="G3" s="47"/>
      <c r="H3" s="47"/>
      <c r="I3" s="47"/>
    </row>
    <row r="4" spans="1:15" ht="15.75" thickBot="1" x14ac:dyDescent="0.3"/>
    <row r="5" spans="1:15" s="138" customFormat="1" x14ac:dyDescent="0.25">
      <c r="A5" s="213" t="s">
        <v>35</v>
      </c>
      <c r="B5" s="214">
        <v>1014045</v>
      </c>
      <c r="C5" s="215" t="s">
        <v>100</v>
      </c>
      <c r="D5" s="375" t="s">
        <v>34</v>
      </c>
      <c r="E5" s="376"/>
      <c r="F5" s="376"/>
      <c r="G5" s="376"/>
      <c r="H5" s="376"/>
      <c r="I5" s="377"/>
      <c r="J5" s="216" t="s">
        <v>64</v>
      </c>
      <c r="K5" s="217"/>
      <c r="L5" s="217"/>
      <c r="M5" s="217"/>
      <c r="N5" s="217"/>
      <c r="O5" s="217"/>
    </row>
    <row r="6" spans="1:15" s="138" customFormat="1" ht="90" customHeight="1" x14ac:dyDescent="0.25">
      <c r="A6" s="141" t="s">
        <v>101</v>
      </c>
      <c r="B6" s="218" t="s">
        <v>157</v>
      </c>
      <c r="C6" s="219"/>
      <c r="D6" s="220"/>
      <c r="E6" s="221"/>
      <c r="F6" s="221"/>
      <c r="G6" s="221"/>
      <c r="H6" s="221"/>
      <c r="I6" s="222"/>
      <c r="J6" s="223" t="s">
        <v>103</v>
      </c>
      <c r="K6" s="217"/>
      <c r="L6" s="217"/>
      <c r="M6" s="217"/>
      <c r="N6" s="217"/>
      <c r="O6" s="217"/>
    </row>
    <row r="7" spans="1:15" s="138" customFormat="1" ht="15.75" customHeight="1" x14ac:dyDescent="0.25">
      <c r="A7" s="224"/>
      <c r="B7" s="225"/>
      <c r="C7" s="139"/>
      <c r="D7" s="378" t="s">
        <v>104</v>
      </c>
      <c r="E7" s="378"/>
      <c r="F7" s="378"/>
      <c r="G7" s="378"/>
      <c r="H7" s="378"/>
      <c r="I7" s="378"/>
      <c r="J7" s="223" t="s">
        <v>103</v>
      </c>
      <c r="K7" s="217"/>
      <c r="L7" s="217"/>
      <c r="M7" s="217"/>
      <c r="N7" s="217"/>
      <c r="O7" s="217"/>
    </row>
    <row r="8" spans="1:15" s="144" customFormat="1" ht="55.5" customHeight="1" x14ac:dyDescent="0.25">
      <c r="A8" s="379" t="s">
        <v>166</v>
      </c>
      <c r="B8" s="380"/>
      <c r="C8" s="139" t="s">
        <v>105</v>
      </c>
      <c r="D8" s="140" t="s">
        <v>167</v>
      </c>
      <c r="E8" s="141" t="s">
        <v>106</v>
      </c>
      <c r="F8" s="139" t="s">
        <v>107</v>
      </c>
      <c r="G8" s="139" t="s">
        <v>189</v>
      </c>
      <c r="H8" s="142" t="s">
        <v>108</v>
      </c>
      <c r="I8" s="143" t="s">
        <v>109</v>
      </c>
      <c r="J8" s="226"/>
    </row>
    <row r="9" spans="1:15" s="138" customFormat="1" ht="24" customHeight="1" x14ac:dyDescent="0.25">
      <c r="A9" s="227" t="s">
        <v>110</v>
      </c>
      <c r="B9" s="212" t="s">
        <v>158</v>
      </c>
      <c r="C9" s="225" t="s">
        <v>85</v>
      </c>
      <c r="D9" s="228" t="s">
        <v>159</v>
      </c>
      <c r="E9" s="230">
        <v>256</v>
      </c>
      <c r="F9" s="229">
        <v>230</v>
      </c>
      <c r="G9" s="229">
        <v>230</v>
      </c>
      <c r="H9" s="230">
        <v>255</v>
      </c>
      <c r="I9" s="231">
        <f t="shared" ref="I9:I21" si="0">H9/G9</f>
        <v>1.1086956521739131</v>
      </c>
      <c r="J9" s="146" t="s">
        <v>103</v>
      </c>
      <c r="K9" s="217"/>
      <c r="L9" s="217"/>
      <c r="M9" s="217"/>
      <c r="N9" s="217"/>
      <c r="O9" s="217"/>
    </row>
    <row r="10" spans="1:15" s="138" customFormat="1" hidden="1" x14ac:dyDescent="0.25">
      <c r="A10" s="227" t="s">
        <v>160</v>
      </c>
      <c r="B10" s="232"/>
      <c r="C10" s="145" t="s">
        <v>103</v>
      </c>
      <c r="D10" s="233" t="s">
        <v>111</v>
      </c>
      <c r="E10" s="235"/>
      <c r="F10" s="234"/>
      <c r="G10" s="234">
        <v>1</v>
      </c>
      <c r="H10" s="235">
        <v>1</v>
      </c>
      <c r="I10" s="231">
        <f t="shared" si="0"/>
        <v>1</v>
      </c>
      <c r="J10" s="146" t="s">
        <v>103</v>
      </c>
      <c r="K10" s="217"/>
      <c r="L10" s="217"/>
      <c r="M10" s="217"/>
      <c r="N10" s="217"/>
      <c r="O10" s="217"/>
    </row>
    <row r="11" spans="1:15" s="138" customFormat="1" hidden="1" x14ac:dyDescent="0.25">
      <c r="A11" s="227" t="s">
        <v>114</v>
      </c>
      <c r="B11" s="236"/>
      <c r="C11" s="145" t="s">
        <v>103</v>
      </c>
      <c r="D11" s="233" t="s">
        <v>111</v>
      </c>
      <c r="E11" s="235"/>
      <c r="F11" s="234"/>
      <c r="G11" s="234">
        <v>12</v>
      </c>
      <c r="H11" s="235">
        <v>9</v>
      </c>
      <c r="I11" s="231">
        <f t="shared" si="0"/>
        <v>0.75</v>
      </c>
      <c r="J11" s="146" t="s">
        <v>103</v>
      </c>
      <c r="K11" s="217"/>
      <c r="L11" s="217"/>
      <c r="M11" s="217"/>
      <c r="N11" s="217"/>
      <c r="O11" s="217"/>
    </row>
    <row r="12" spans="1:15" s="138" customFormat="1" hidden="1" x14ac:dyDescent="0.25">
      <c r="A12" s="227" t="s">
        <v>161</v>
      </c>
      <c r="B12" s="236"/>
      <c r="C12" s="145" t="s">
        <v>103</v>
      </c>
      <c r="D12" s="233" t="s">
        <v>111</v>
      </c>
      <c r="E12" s="235"/>
      <c r="F12" s="234"/>
      <c r="G12" s="234">
        <v>73</v>
      </c>
      <c r="H12" s="235">
        <v>92</v>
      </c>
      <c r="I12" s="231">
        <f t="shared" si="0"/>
        <v>1.2602739726027397</v>
      </c>
      <c r="J12" s="146" t="s">
        <v>103</v>
      </c>
      <c r="K12" s="217"/>
      <c r="L12" s="217"/>
      <c r="M12" s="217"/>
      <c r="N12" s="217"/>
      <c r="O12" s="217"/>
    </row>
    <row r="13" spans="1:15" s="138" customFormat="1" ht="22.5" customHeight="1" x14ac:dyDescent="0.25">
      <c r="A13" s="227" t="s">
        <v>112</v>
      </c>
      <c r="B13" s="212" t="s">
        <v>180</v>
      </c>
      <c r="C13" s="225" t="s">
        <v>81</v>
      </c>
      <c r="D13" s="228" t="s">
        <v>162</v>
      </c>
      <c r="E13" s="239">
        <v>11</v>
      </c>
      <c r="F13" s="238">
        <v>12</v>
      </c>
      <c r="G13" s="238">
        <v>12</v>
      </c>
      <c r="H13" s="239">
        <v>12</v>
      </c>
      <c r="I13" s="231">
        <f t="shared" si="0"/>
        <v>1</v>
      </c>
      <c r="J13" s="146" t="s">
        <v>103</v>
      </c>
      <c r="K13" s="217"/>
      <c r="L13" s="217"/>
      <c r="M13" s="217"/>
      <c r="N13" s="217"/>
      <c r="O13" s="217"/>
    </row>
    <row r="14" spans="1:15" s="138" customFormat="1" hidden="1" x14ac:dyDescent="0.25">
      <c r="A14" s="147"/>
      <c r="B14" s="236"/>
      <c r="C14" s="145" t="s">
        <v>103</v>
      </c>
      <c r="D14" s="233" t="s">
        <v>111</v>
      </c>
      <c r="E14" s="241"/>
      <c r="F14" s="240"/>
      <c r="G14" s="240"/>
      <c r="H14" s="241"/>
      <c r="I14" s="231" t="e">
        <f t="shared" si="0"/>
        <v>#DIV/0!</v>
      </c>
      <c r="J14" s="146" t="s">
        <v>103</v>
      </c>
      <c r="K14" s="217"/>
      <c r="L14" s="217"/>
      <c r="M14" s="217"/>
      <c r="N14" s="217"/>
      <c r="O14" s="217"/>
    </row>
    <row r="15" spans="1:15" s="138" customFormat="1" hidden="1" x14ac:dyDescent="0.25">
      <c r="A15" s="227"/>
      <c r="B15" s="236"/>
      <c r="C15" s="145" t="s">
        <v>103</v>
      </c>
      <c r="D15" s="233" t="s">
        <v>111</v>
      </c>
      <c r="E15" s="241"/>
      <c r="F15" s="240"/>
      <c r="G15" s="240"/>
      <c r="H15" s="241"/>
      <c r="I15" s="231" t="e">
        <f t="shared" si="0"/>
        <v>#DIV/0!</v>
      </c>
      <c r="J15" s="146" t="s">
        <v>103</v>
      </c>
      <c r="K15" s="217"/>
      <c r="L15" s="217"/>
      <c r="M15" s="217"/>
      <c r="N15" s="217"/>
      <c r="O15" s="217"/>
    </row>
    <row r="16" spans="1:15" s="138" customFormat="1" hidden="1" x14ac:dyDescent="0.25">
      <c r="A16" s="227"/>
      <c r="B16" s="236"/>
      <c r="C16" s="145" t="s">
        <v>103</v>
      </c>
      <c r="D16" s="233" t="s">
        <v>111</v>
      </c>
      <c r="E16" s="241"/>
      <c r="F16" s="240"/>
      <c r="G16" s="240"/>
      <c r="H16" s="241"/>
      <c r="I16" s="231" t="e">
        <f t="shared" si="0"/>
        <v>#DIV/0!</v>
      </c>
      <c r="J16" s="146" t="s">
        <v>103</v>
      </c>
      <c r="K16" s="217"/>
      <c r="L16" s="217"/>
      <c r="M16" s="217"/>
      <c r="N16" s="217"/>
      <c r="O16" s="217"/>
    </row>
    <row r="17" spans="1:15" s="138" customFormat="1" ht="21.75" customHeight="1" thickBot="1" x14ac:dyDescent="0.3">
      <c r="A17" s="242" t="s">
        <v>114</v>
      </c>
      <c r="B17" s="243" t="s">
        <v>163</v>
      </c>
      <c r="C17" s="244" t="s">
        <v>91</v>
      </c>
      <c r="D17" s="245" t="s">
        <v>164</v>
      </c>
      <c r="E17" s="247">
        <v>38</v>
      </c>
      <c r="F17" s="246">
        <v>48</v>
      </c>
      <c r="G17" s="246">
        <v>48</v>
      </c>
      <c r="H17" s="247">
        <v>45</v>
      </c>
      <c r="I17" s="231">
        <f t="shared" si="0"/>
        <v>0.9375</v>
      </c>
      <c r="J17" s="148" t="s">
        <v>103</v>
      </c>
      <c r="K17" s="217"/>
      <c r="L17" s="217"/>
      <c r="M17" s="217"/>
      <c r="N17" s="217"/>
      <c r="O17" s="217"/>
    </row>
    <row r="18" spans="1:15" ht="36.75" customHeight="1" x14ac:dyDescent="0.25">
      <c r="A18" s="227" t="s">
        <v>161</v>
      </c>
      <c r="B18" s="212" t="s">
        <v>181</v>
      </c>
      <c r="C18" s="225" t="s">
        <v>88</v>
      </c>
      <c r="D18" s="228" t="s">
        <v>165</v>
      </c>
      <c r="E18" s="239">
        <v>305</v>
      </c>
      <c r="F18" s="238">
        <v>290</v>
      </c>
      <c r="G18" s="238">
        <v>290</v>
      </c>
      <c r="H18" s="239">
        <v>312</v>
      </c>
      <c r="I18" s="231">
        <f t="shared" si="0"/>
        <v>1.0758620689655172</v>
      </c>
      <c r="J18" s="146" t="s">
        <v>103</v>
      </c>
      <c r="K18" s="248"/>
      <c r="L18" s="248"/>
      <c r="M18" s="248"/>
      <c r="N18" s="248"/>
      <c r="O18" s="248"/>
    </row>
    <row r="19" spans="1:15" s="137" customFormat="1" ht="12.75" hidden="1" x14ac:dyDescent="0.2">
      <c r="A19" s="147"/>
      <c r="B19" s="139"/>
      <c r="C19" s="145" t="s">
        <v>103</v>
      </c>
      <c r="D19" s="233" t="s">
        <v>111</v>
      </c>
      <c r="E19" s="237"/>
      <c r="F19" s="240"/>
      <c r="G19" s="249"/>
      <c r="H19" s="241"/>
      <c r="I19" s="231" t="e">
        <f t="shared" si="0"/>
        <v>#DIV/0!</v>
      </c>
      <c r="J19" s="146" t="s">
        <v>103</v>
      </c>
    </row>
    <row r="20" spans="1:15" s="137" customFormat="1" ht="12.75" hidden="1" x14ac:dyDescent="0.2">
      <c r="A20" s="227"/>
      <c r="B20" s="139"/>
      <c r="C20" s="145" t="s">
        <v>103</v>
      </c>
      <c r="D20" s="233" t="s">
        <v>111</v>
      </c>
      <c r="E20" s="237"/>
      <c r="F20" s="240"/>
      <c r="G20" s="249"/>
      <c r="H20" s="241"/>
      <c r="I20" s="231" t="e">
        <f t="shared" si="0"/>
        <v>#DIV/0!</v>
      </c>
      <c r="J20" s="146" t="s">
        <v>103</v>
      </c>
    </row>
    <row r="21" spans="1:15" s="137" customFormat="1" ht="23.25" hidden="1" x14ac:dyDescent="0.2">
      <c r="A21" s="227"/>
      <c r="B21" s="139"/>
      <c r="C21" s="145" t="s">
        <v>103</v>
      </c>
      <c r="D21" s="233" t="s">
        <v>111</v>
      </c>
      <c r="E21" s="237"/>
      <c r="F21" s="240"/>
      <c r="G21" s="249"/>
      <c r="H21" s="241"/>
      <c r="I21" s="231" t="e">
        <f t="shared" si="0"/>
        <v>#DIV/0!</v>
      </c>
      <c r="J21" s="146" t="s">
        <v>103</v>
      </c>
    </row>
    <row r="22" spans="1:15" s="137" customFormat="1" ht="12.75" x14ac:dyDescent="0.2">
      <c r="A22" s="250"/>
      <c r="B22" s="250"/>
      <c r="C22" s="248"/>
      <c r="D22" s="248"/>
      <c r="E22" s="250"/>
      <c r="F22" s="250"/>
      <c r="G22" s="250"/>
      <c r="H22" s="250"/>
      <c r="I22" s="250"/>
    </row>
    <row r="23" spans="1:15" x14ac:dyDescent="0.25">
      <c r="A23" s="149" t="s">
        <v>168</v>
      </c>
      <c r="B23" s="137"/>
      <c r="C23" s="150"/>
      <c r="D23" s="137"/>
      <c r="E23" s="47"/>
      <c r="F23" s="47"/>
      <c r="G23" s="47"/>
      <c r="H23" s="47"/>
      <c r="I23" s="47"/>
      <c r="K23" s="248"/>
      <c r="L23" s="248"/>
      <c r="M23" s="248"/>
      <c r="N23" s="248"/>
      <c r="O23" s="248"/>
    </row>
    <row r="24" spans="1:15" x14ac:dyDescent="0.25">
      <c r="A24" s="149" t="s">
        <v>169</v>
      </c>
      <c r="B24" s="137"/>
      <c r="C24" s="150"/>
      <c r="D24" s="137"/>
      <c r="E24" s="47"/>
      <c r="F24" s="47"/>
      <c r="G24" s="47"/>
      <c r="H24" s="47"/>
      <c r="I24" s="47"/>
      <c r="K24" s="248"/>
      <c r="L24" s="248"/>
      <c r="M24" s="248"/>
      <c r="N24" s="248"/>
      <c r="O24" s="248"/>
    </row>
    <row r="25" spans="1:15" x14ac:dyDescent="0.25">
      <c r="A25" s="149" t="s">
        <v>170</v>
      </c>
      <c r="B25" s="137"/>
      <c r="C25" s="150"/>
      <c r="D25" s="137"/>
      <c r="E25" s="47"/>
      <c r="F25" s="47"/>
      <c r="G25" s="47"/>
      <c r="H25" s="47"/>
      <c r="I25" s="47"/>
      <c r="K25" s="248"/>
      <c r="L25" s="248"/>
      <c r="M25" s="248"/>
      <c r="N25" s="248"/>
      <c r="O25" s="248"/>
    </row>
    <row r="26" spans="1:15" x14ac:dyDescent="0.25">
      <c r="A26" s="149" t="s">
        <v>116</v>
      </c>
      <c r="B26" s="137"/>
      <c r="C26" s="150"/>
      <c r="D26" s="137"/>
      <c r="E26" s="47"/>
      <c r="F26" s="47"/>
      <c r="G26" s="47"/>
      <c r="H26" s="47"/>
      <c r="I26" s="47"/>
      <c r="K26" s="248"/>
      <c r="L26" s="248"/>
      <c r="M26" s="248"/>
      <c r="N26" s="248"/>
      <c r="O26" s="248"/>
    </row>
    <row r="28" spans="1:15" s="138" customFormat="1" x14ac:dyDescent="0.25">
      <c r="A28" s="7"/>
      <c r="B28" s="7"/>
      <c r="C28"/>
      <c r="D28"/>
      <c r="E28" s="7"/>
      <c r="F28" s="7"/>
      <c r="G28" s="7"/>
      <c r="H28" s="7"/>
      <c r="I28" s="7"/>
      <c r="J28" s="137"/>
    </row>
    <row r="29" spans="1:15" s="138" customFormat="1" hidden="1" x14ac:dyDescent="0.25">
      <c r="A29" s="151" t="s">
        <v>117</v>
      </c>
      <c r="B29" s="152"/>
      <c r="C29" s="153"/>
      <c r="D29" s="153"/>
      <c r="E29" s="152"/>
      <c r="F29" s="152"/>
      <c r="G29" s="152"/>
      <c r="H29" s="152"/>
      <c r="I29" s="152"/>
      <c r="J29" s="137"/>
    </row>
    <row r="30" spans="1:15" s="138" customFormat="1" ht="15.75" hidden="1" customHeight="1" x14ac:dyDescent="0.25">
      <c r="A30" s="154" t="s">
        <v>118</v>
      </c>
      <c r="B30" s="152"/>
      <c r="C30" s="155"/>
      <c r="D30" s="153"/>
      <c r="E30" s="152"/>
      <c r="F30" s="152"/>
      <c r="G30" s="152"/>
      <c r="H30" s="152"/>
      <c r="I30" s="152"/>
      <c r="J30" s="137"/>
    </row>
    <row r="31" spans="1:15" s="144" customFormat="1" ht="15.75" hidden="1" thickBot="1" x14ac:dyDescent="0.3">
      <c r="A31" s="152"/>
      <c r="B31" s="152"/>
      <c r="C31" s="153"/>
      <c r="D31" s="153"/>
      <c r="E31" s="152"/>
      <c r="F31" s="152"/>
      <c r="G31" s="152"/>
      <c r="H31" s="152"/>
      <c r="I31" s="152"/>
      <c r="J31" s="137"/>
    </row>
    <row r="32" spans="1:15" s="138" customFormat="1" ht="12" hidden="1" customHeight="1" thickTop="1" x14ac:dyDescent="0.25">
      <c r="A32" s="156"/>
      <c r="B32" s="157" t="s">
        <v>100</v>
      </c>
      <c r="C32" s="158"/>
      <c r="D32" s="363"/>
      <c r="E32" s="364"/>
      <c r="F32" s="364"/>
      <c r="G32" s="364"/>
      <c r="H32" s="365"/>
      <c r="I32" s="159"/>
      <c r="J32" s="160"/>
    </row>
    <row r="33" spans="1:12" s="138" customFormat="1" ht="12" hidden="1" customHeight="1" x14ac:dyDescent="0.25">
      <c r="A33" s="161" t="s">
        <v>101</v>
      </c>
      <c r="B33" s="162" t="s">
        <v>102</v>
      </c>
      <c r="C33" s="163"/>
      <c r="D33" s="366"/>
      <c r="E33" s="367"/>
      <c r="F33" s="367"/>
      <c r="G33" s="367"/>
      <c r="H33" s="368"/>
      <c r="I33" s="164"/>
      <c r="J33" s="165" t="s">
        <v>119</v>
      </c>
    </row>
    <row r="34" spans="1:12" s="138" customFormat="1" ht="12" hidden="1" customHeight="1" x14ac:dyDescent="0.25">
      <c r="A34" s="369" t="s">
        <v>120</v>
      </c>
      <c r="B34" s="370"/>
      <c r="C34" s="163"/>
      <c r="D34" s="373" t="s">
        <v>121</v>
      </c>
      <c r="E34" s="374"/>
      <c r="F34" s="374"/>
      <c r="G34" s="374"/>
      <c r="H34" s="374"/>
      <c r="I34" s="374"/>
      <c r="J34" s="166"/>
    </row>
    <row r="35" spans="1:12" s="138" customFormat="1" ht="12" hidden="1" customHeight="1" x14ac:dyDescent="0.25">
      <c r="A35" s="371"/>
      <c r="B35" s="372"/>
      <c r="C35" s="167" t="s">
        <v>105</v>
      </c>
      <c r="D35" s="167" t="s">
        <v>66</v>
      </c>
      <c r="E35" s="168" t="s">
        <v>122</v>
      </c>
      <c r="F35" s="169" t="s">
        <v>123</v>
      </c>
      <c r="G35" s="169" t="s">
        <v>124</v>
      </c>
      <c r="H35" s="169" t="s">
        <v>125</v>
      </c>
      <c r="I35" s="168" t="s">
        <v>126</v>
      </c>
      <c r="J35" s="170"/>
    </row>
    <row r="36" spans="1:12" s="138" customFormat="1" ht="12" hidden="1" customHeight="1" x14ac:dyDescent="0.25">
      <c r="A36" s="161" t="s">
        <v>110</v>
      </c>
      <c r="B36" s="168" t="s">
        <v>127</v>
      </c>
      <c r="C36" s="171"/>
      <c r="D36" s="171"/>
      <c r="E36" s="171"/>
      <c r="F36" s="171"/>
      <c r="G36" s="171"/>
      <c r="H36" s="171"/>
      <c r="I36" s="171"/>
      <c r="J36" s="165" t="s">
        <v>128</v>
      </c>
    </row>
    <row r="37" spans="1:12" s="138" customFormat="1" ht="12" hidden="1" customHeight="1" x14ac:dyDescent="0.25">
      <c r="A37" s="161"/>
      <c r="B37" s="172"/>
      <c r="C37" s="172" t="s">
        <v>88</v>
      </c>
      <c r="D37" s="173" t="s">
        <v>129</v>
      </c>
      <c r="E37" s="162">
        <v>35</v>
      </c>
      <c r="F37" s="174">
        <v>32</v>
      </c>
      <c r="G37" s="174">
        <v>33</v>
      </c>
      <c r="H37" s="174">
        <v>33</v>
      </c>
      <c r="I37" s="175">
        <f>H37/G37</f>
        <v>1</v>
      </c>
      <c r="J37" s="165" t="s">
        <v>130</v>
      </c>
    </row>
    <row r="38" spans="1:12" s="138" customFormat="1" ht="12" hidden="1" customHeight="1" x14ac:dyDescent="0.25">
      <c r="A38" s="161"/>
      <c r="B38" s="162"/>
      <c r="C38" s="162" t="s">
        <v>91</v>
      </c>
      <c r="D38" s="176" t="s">
        <v>131</v>
      </c>
      <c r="E38" s="172">
        <v>1000</v>
      </c>
      <c r="F38" s="174">
        <v>2000</v>
      </c>
      <c r="G38" s="174">
        <v>1900</v>
      </c>
      <c r="H38" s="174">
        <v>2100</v>
      </c>
      <c r="I38" s="175">
        <f>H38/G38</f>
        <v>1.1052631578947369</v>
      </c>
      <c r="J38" s="165" t="s">
        <v>132</v>
      </c>
    </row>
    <row r="39" spans="1:12" s="138" customFormat="1" ht="12" hidden="1" customHeight="1" x14ac:dyDescent="0.25">
      <c r="A39" s="161"/>
      <c r="B39" s="162"/>
      <c r="C39" s="172" t="s">
        <v>133</v>
      </c>
      <c r="D39" s="171" t="s">
        <v>134</v>
      </c>
      <c r="E39" s="162">
        <v>5000</v>
      </c>
      <c r="F39" s="174">
        <v>7000</v>
      </c>
      <c r="G39" s="174">
        <v>6900</v>
      </c>
      <c r="H39" s="174">
        <v>3000</v>
      </c>
      <c r="I39" s="175">
        <f>H39/G39</f>
        <v>0.43478260869565216</v>
      </c>
      <c r="J39" s="170" t="s">
        <v>103</v>
      </c>
    </row>
    <row r="40" spans="1:12" s="138" customFormat="1" ht="12" hidden="1" customHeight="1" x14ac:dyDescent="0.25">
      <c r="A40" s="161" t="s">
        <v>112</v>
      </c>
      <c r="B40" s="162" t="s">
        <v>113</v>
      </c>
      <c r="C40" s="162" t="s">
        <v>135</v>
      </c>
      <c r="D40" s="171" t="s">
        <v>136</v>
      </c>
      <c r="E40" s="174">
        <v>15</v>
      </c>
      <c r="F40" s="174">
        <v>25</v>
      </c>
      <c r="G40" s="174">
        <v>25</v>
      </c>
      <c r="H40" s="174">
        <v>25</v>
      </c>
      <c r="I40" s="175">
        <f>H40/G40</f>
        <v>1</v>
      </c>
      <c r="J40" s="170" t="s">
        <v>103</v>
      </c>
    </row>
    <row r="41" spans="1:12" ht="12" hidden="1" customHeight="1" x14ac:dyDescent="0.25">
      <c r="A41" s="177"/>
      <c r="B41" s="162"/>
      <c r="C41" s="171"/>
      <c r="D41" s="171"/>
      <c r="E41" s="162"/>
      <c r="F41" s="178"/>
      <c r="G41" s="178"/>
      <c r="H41" s="178"/>
      <c r="I41" s="178"/>
      <c r="J41" s="170" t="s">
        <v>103</v>
      </c>
    </row>
    <row r="42" spans="1:12" ht="12" hidden="1" customHeight="1" x14ac:dyDescent="0.25">
      <c r="A42" s="161"/>
      <c r="B42" s="162"/>
      <c r="C42" s="171"/>
      <c r="D42" s="171"/>
      <c r="E42" s="162"/>
      <c r="F42" s="178"/>
      <c r="G42" s="178"/>
      <c r="H42" s="178"/>
      <c r="I42" s="178"/>
      <c r="J42" s="170" t="s">
        <v>103</v>
      </c>
    </row>
    <row r="43" spans="1:12" hidden="1" x14ac:dyDescent="0.25">
      <c r="A43" s="161"/>
      <c r="B43" s="162"/>
      <c r="C43" s="171"/>
      <c r="D43" s="171"/>
      <c r="E43" s="162"/>
      <c r="F43" s="178"/>
      <c r="G43" s="178"/>
      <c r="H43" s="178"/>
      <c r="I43" s="178"/>
      <c r="J43" s="170" t="s">
        <v>103</v>
      </c>
    </row>
    <row r="44" spans="1:12" ht="15" hidden="1" customHeight="1" thickBot="1" x14ac:dyDescent="0.3">
      <c r="A44" s="179" t="s">
        <v>114</v>
      </c>
      <c r="B44" s="180" t="s">
        <v>115</v>
      </c>
      <c r="C44" s="181"/>
      <c r="D44" s="181"/>
      <c r="E44" s="180"/>
      <c r="F44" s="182"/>
      <c r="G44" s="182"/>
      <c r="H44" s="182"/>
      <c r="I44" s="182"/>
      <c r="J44" s="183" t="s">
        <v>103</v>
      </c>
      <c r="K44" s="361"/>
      <c r="L44" s="362"/>
    </row>
    <row r="45" spans="1:12" ht="15.75" hidden="1" thickTop="1" x14ac:dyDescent="0.25">
      <c r="K45" s="361"/>
      <c r="L45" s="362"/>
    </row>
    <row r="46" spans="1:12" hidden="1" x14ac:dyDescent="0.25">
      <c r="K46" s="361"/>
      <c r="L46" s="362"/>
    </row>
    <row r="47" spans="1:12" hidden="1" x14ac:dyDescent="0.25"/>
    <row r="48" spans="1:12" hidden="1" x14ac:dyDescent="0.25">
      <c r="A48" s="336"/>
      <c r="B48" s="333" t="s">
        <v>57</v>
      </c>
      <c r="C48" s="131" t="s">
        <v>28</v>
      </c>
      <c r="D48" s="292"/>
      <c r="E48" s="293"/>
      <c r="F48" s="333" t="s">
        <v>27</v>
      </c>
      <c r="G48" s="381"/>
      <c r="H48" s="334"/>
      <c r="I48" s="131" t="s">
        <v>28</v>
      </c>
      <c r="J48" s="55"/>
    </row>
    <row r="49" spans="1:10" hidden="1" x14ac:dyDescent="0.25">
      <c r="A49" s="336"/>
      <c r="B49" s="335"/>
      <c r="C49" s="131" t="s">
        <v>29</v>
      </c>
      <c r="D49" s="292"/>
      <c r="E49" s="293"/>
      <c r="F49" s="335"/>
      <c r="G49" s="382"/>
      <c r="H49" s="336"/>
      <c r="I49" s="131" t="s">
        <v>29</v>
      </c>
      <c r="J49" s="55"/>
    </row>
    <row r="50" spans="1:10" hidden="1" x14ac:dyDescent="0.25">
      <c r="A50" s="336"/>
      <c r="B50" s="337"/>
      <c r="C50" s="131" t="s">
        <v>30</v>
      </c>
      <c r="D50" s="292"/>
      <c r="E50" s="293"/>
      <c r="F50" s="337"/>
      <c r="G50" s="383"/>
      <c r="H50" s="338"/>
      <c r="I50" s="131" t="s">
        <v>30</v>
      </c>
      <c r="J50" s="55"/>
    </row>
    <row r="51" spans="1:10" hidden="1" x14ac:dyDescent="0.25"/>
    <row r="52" spans="1:10" hidden="1" x14ac:dyDescent="0.25"/>
    <row r="53" spans="1:10" hidden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8" spans="1:10" hidden="1" x14ac:dyDescent="0.25"/>
    <row r="59" spans="1:10" hidden="1" x14ac:dyDescent="0.25"/>
  </sheetData>
  <mergeCells count="16">
    <mergeCell ref="A48:A50"/>
    <mergeCell ref="B48:B50"/>
    <mergeCell ref="D48:E48"/>
    <mergeCell ref="F48:H50"/>
    <mergeCell ref="D49:E49"/>
    <mergeCell ref="D50:E50"/>
    <mergeCell ref="A34:B35"/>
    <mergeCell ref="D34:I34"/>
    <mergeCell ref="D5:I5"/>
    <mergeCell ref="D7:I7"/>
    <mergeCell ref="A8:B8"/>
    <mergeCell ref="K44:L44"/>
    <mergeCell ref="K45:L45"/>
    <mergeCell ref="K46:L46"/>
    <mergeCell ref="D32:H32"/>
    <mergeCell ref="D33:H33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A13" workbookViewId="0">
      <selection activeCell="F39" sqref="F39"/>
    </sheetView>
  </sheetViews>
  <sheetFormatPr defaultRowHeight="12.75" x14ac:dyDescent="0.25"/>
  <cols>
    <col min="1" max="1" width="9.140625" style="194"/>
    <col min="2" max="2" width="31.42578125" style="194" customWidth="1"/>
    <col min="3" max="7" width="9.140625" style="194"/>
    <col min="8" max="8" width="10.28515625" style="194" customWidth="1"/>
    <col min="9" max="10" width="9.140625" style="194"/>
    <col min="11" max="11" width="15" style="194" customWidth="1"/>
    <col min="12" max="16384" width="9.140625" style="194"/>
  </cols>
  <sheetData>
    <row r="2" spans="1:11" s="185" customFormat="1" ht="15.75" x14ac:dyDescent="0.25">
      <c r="A2" s="184" t="s">
        <v>137</v>
      </c>
      <c r="C2" s="186"/>
      <c r="G2" s="187"/>
      <c r="H2" s="187"/>
      <c r="I2" s="187"/>
    </row>
    <row r="3" spans="1:11" s="189" customFormat="1" x14ac:dyDescent="0.25">
      <c r="A3" s="188"/>
      <c r="G3" s="190"/>
      <c r="H3" s="190"/>
      <c r="I3" s="190"/>
    </row>
    <row r="4" spans="1:11" s="192" customFormat="1" x14ac:dyDescent="0.25">
      <c r="A4" s="191" t="s">
        <v>138</v>
      </c>
      <c r="C4" s="191"/>
      <c r="G4" s="193"/>
      <c r="H4" s="193"/>
      <c r="I4" s="193"/>
    </row>
    <row r="5" spans="1:11" ht="13.5" thickBot="1" x14ac:dyDescent="0.3">
      <c r="C5" s="195"/>
      <c r="E5" s="195"/>
      <c r="F5" s="195"/>
      <c r="G5" s="196"/>
      <c r="H5" s="196"/>
      <c r="I5" s="196"/>
    </row>
    <row r="6" spans="1:11" ht="33.75" customHeight="1" x14ac:dyDescent="0.25">
      <c r="A6" s="389" t="s">
        <v>139</v>
      </c>
      <c r="B6" s="392" t="s">
        <v>140</v>
      </c>
      <c r="C6" s="197" t="s">
        <v>141</v>
      </c>
      <c r="D6" s="197" t="s">
        <v>142</v>
      </c>
      <c r="E6" s="197" t="s">
        <v>143</v>
      </c>
      <c r="F6" s="197" t="s">
        <v>171</v>
      </c>
      <c r="G6" s="392" t="s">
        <v>186</v>
      </c>
      <c r="H6" s="392" t="s">
        <v>146</v>
      </c>
      <c r="I6" s="392" t="s">
        <v>147</v>
      </c>
      <c r="J6" s="392" t="s">
        <v>148</v>
      </c>
      <c r="K6" s="384" t="s">
        <v>64</v>
      </c>
    </row>
    <row r="7" spans="1:11" ht="12.75" customHeight="1" x14ac:dyDescent="0.25">
      <c r="A7" s="390"/>
      <c r="B7" s="387"/>
      <c r="C7" s="198" t="s">
        <v>149</v>
      </c>
      <c r="D7" s="198" t="s">
        <v>150</v>
      </c>
      <c r="E7" s="198" t="s">
        <v>150</v>
      </c>
      <c r="F7" s="387" t="s">
        <v>151</v>
      </c>
      <c r="G7" s="387"/>
      <c r="H7" s="387"/>
      <c r="I7" s="387"/>
      <c r="J7" s="387"/>
      <c r="K7" s="385"/>
    </row>
    <row r="8" spans="1:11" ht="33" customHeight="1" thickBot="1" x14ac:dyDescent="0.3">
      <c r="A8" s="391"/>
      <c r="B8" s="388"/>
      <c r="C8" s="199" t="s">
        <v>152</v>
      </c>
      <c r="D8" s="199" t="s">
        <v>152</v>
      </c>
      <c r="E8" s="199" t="s">
        <v>152</v>
      </c>
      <c r="F8" s="388"/>
      <c r="G8" s="388"/>
      <c r="H8" s="388"/>
      <c r="I8" s="388"/>
      <c r="J8" s="388"/>
      <c r="K8" s="386"/>
    </row>
    <row r="9" spans="1:11" ht="94.5" customHeight="1" x14ac:dyDescent="0.25">
      <c r="A9" s="200" t="s">
        <v>182</v>
      </c>
      <c r="B9" s="201" t="s">
        <v>183</v>
      </c>
      <c r="C9" s="251">
        <v>51000</v>
      </c>
      <c r="D9" s="201">
        <v>2017</v>
      </c>
      <c r="E9" s="201">
        <v>2019</v>
      </c>
      <c r="F9" s="251"/>
      <c r="G9" s="201">
        <v>28000</v>
      </c>
      <c r="H9" s="251">
        <v>0</v>
      </c>
      <c r="I9" s="251">
        <v>0</v>
      </c>
      <c r="J9" s="251">
        <v>0</v>
      </c>
      <c r="K9" s="202" t="s">
        <v>190</v>
      </c>
    </row>
    <row r="10" spans="1:11" x14ac:dyDescent="0.25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3.5" thickBot="1" x14ac:dyDescent="0.3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8"/>
    </row>
    <row r="12" spans="1:11" x14ac:dyDescent="0.2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11" x14ac:dyDescent="0.25">
      <c r="E13" s="196"/>
      <c r="F13" s="196"/>
      <c r="G13" s="196"/>
      <c r="H13" s="196"/>
      <c r="I13" s="196"/>
    </row>
    <row r="14" spans="1:11" x14ac:dyDescent="0.25">
      <c r="G14" s="196"/>
      <c r="H14" s="196"/>
      <c r="I14" s="196"/>
    </row>
    <row r="15" spans="1:11" s="192" customFormat="1" x14ac:dyDescent="0.25">
      <c r="A15" s="191" t="s">
        <v>153</v>
      </c>
      <c r="G15" s="193"/>
      <c r="H15" s="193"/>
      <c r="I15" s="193"/>
    </row>
    <row r="16" spans="1:11" ht="16.5" thickBot="1" x14ac:dyDescent="0.3">
      <c r="C16" s="209"/>
      <c r="D16" s="210"/>
      <c r="E16" s="195"/>
      <c r="F16" s="195"/>
      <c r="G16" s="210"/>
      <c r="H16" s="211"/>
      <c r="I16" s="211"/>
    </row>
    <row r="17" spans="1:12" ht="33.75" customHeight="1" x14ac:dyDescent="0.25">
      <c r="A17" s="389" t="s">
        <v>139</v>
      </c>
      <c r="B17" s="392" t="s">
        <v>140</v>
      </c>
      <c r="C17" s="197" t="s">
        <v>154</v>
      </c>
      <c r="D17" s="197" t="s">
        <v>141</v>
      </c>
      <c r="E17" s="197" t="s">
        <v>142</v>
      </c>
      <c r="F17" s="197" t="s">
        <v>155</v>
      </c>
      <c r="G17" s="197" t="s">
        <v>144</v>
      </c>
      <c r="H17" s="392" t="s">
        <v>145</v>
      </c>
      <c r="I17" s="392" t="s">
        <v>147</v>
      </c>
      <c r="J17" s="392" t="s">
        <v>146</v>
      </c>
      <c r="K17" s="392" t="s">
        <v>148</v>
      </c>
      <c r="L17" s="384" t="s">
        <v>64</v>
      </c>
    </row>
    <row r="18" spans="1:12" ht="22.5" x14ac:dyDescent="0.25">
      <c r="A18" s="390"/>
      <c r="B18" s="387"/>
      <c r="C18" s="198" t="s">
        <v>156</v>
      </c>
      <c r="D18" s="198" t="s">
        <v>149</v>
      </c>
      <c r="E18" s="198" t="s">
        <v>150</v>
      </c>
      <c r="F18" s="198" t="s">
        <v>150</v>
      </c>
      <c r="G18" s="198" t="s">
        <v>151</v>
      </c>
      <c r="H18" s="387"/>
      <c r="I18" s="387"/>
      <c r="J18" s="387"/>
      <c r="K18" s="387"/>
      <c r="L18" s="385"/>
    </row>
    <row r="19" spans="1:12" ht="36.75" customHeight="1" thickBot="1" x14ac:dyDescent="0.3">
      <c r="A19" s="391"/>
      <c r="B19" s="388"/>
      <c r="C19" s="199"/>
      <c r="D19" s="199" t="s">
        <v>152</v>
      </c>
      <c r="E19" s="199" t="s">
        <v>152</v>
      </c>
      <c r="F19" s="199" t="s">
        <v>152</v>
      </c>
      <c r="G19" s="199"/>
      <c r="H19" s="388"/>
      <c r="I19" s="388"/>
      <c r="J19" s="388"/>
      <c r="K19" s="388"/>
      <c r="L19" s="386"/>
    </row>
    <row r="20" spans="1:12" x14ac:dyDescent="0.25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</row>
    <row r="21" spans="1:12" x14ac:dyDescent="0.2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x14ac:dyDescent="0.2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5"/>
    </row>
    <row r="23" spans="1:12" ht="13.5" thickBot="1" x14ac:dyDescent="0.3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7" spans="1:12" ht="12.75" customHeight="1" x14ac:dyDescent="0.2">
      <c r="A27" s="333" t="s">
        <v>57</v>
      </c>
      <c r="B27" s="334"/>
      <c r="C27" s="131" t="s">
        <v>28</v>
      </c>
      <c r="D27" s="292" t="s">
        <v>173</v>
      </c>
      <c r="E27" s="293"/>
      <c r="F27" s="339" t="s">
        <v>27</v>
      </c>
      <c r="G27" s="131" t="s">
        <v>28</v>
      </c>
      <c r="H27" s="292"/>
      <c r="I27" s="293"/>
    </row>
    <row r="28" spans="1:12" x14ac:dyDescent="0.2">
      <c r="A28" s="335"/>
      <c r="B28" s="336"/>
      <c r="C28" s="131" t="s">
        <v>29</v>
      </c>
      <c r="D28" s="292"/>
      <c r="E28" s="293"/>
      <c r="F28" s="340"/>
      <c r="G28" s="131" t="s">
        <v>29</v>
      </c>
      <c r="H28" s="292"/>
      <c r="I28" s="293"/>
    </row>
    <row r="29" spans="1:12" ht="24.75" customHeight="1" x14ac:dyDescent="0.2">
      <c r="A29" s="337"/>
      <c r="B29" s="338"/>
      <c r="C29" s="131" t="s">
        <v>30</v>
      </c>
      <c r="D29" s="292"/>
      <c r="E29" s="293"/>
      <c r="F29" s="341"/>
      <c r="G29" s="131" t="s">
        <v>30</v>
      </c>
      <c r="H29" s="292"/>
      <c r="I29" s="293"/>
    </row>
  </sheetData>
  <mergeCells count="23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  <mergeCell ref="A27:B29"/>
    <mergeCell ref="D27:E27"/>
    <mergeCell ref="F27:F29"/>
    <mergeCell ref="H27:I27"/>
    <mergeCell ref="D28:E28"/>
    <mergeCell ref="H28:I28"/>
    <mergeCell ref="D29:E29"/>
    <mergeCell ref="H29:I29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 1</vt:lpstr>
      <vt:lpstr>Aneksi 2</vt:lpstr>
      <vt:lpstr>Aneksi 3</vt:lpstr>
      <vt:lpstr>Aneksi 4</vt:lpstr>
      <vt:lpstr>Aneksi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2018-01-22T15:30:44Z</dcterms:modified>
</cp:coreProperties>
</file>