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3350" tabRatio="715" activeTab="4"/>
  </bookViews>
  <sheets>
    <sheet name="Aneksi nr.1" sheetId="1" r:id="rId1"/>
    <sheet name="Aneksi nr.2" sheetId="2" r:id="rId2"/>
    <sheet name="Aneksi nr. 3" sheetId="3" r:id="rId3"/>
    <sheet name="Aneksi nr. 4" sheetId="4" r:id="rId4"/>
    <sheet name="Aneksi nr. 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localSheetId="4" hidden="1">{"Main Economic Indicators",#N/A,FALSE,"C"}</definedName>
    <definedName name="ams" hidden="1">{"Main Economic Indicators",#N/A,FALSE,"C"}</definedName>
    <definedName name="amstwo" localSheetId="4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localSheetId="4" hidden="1">{"Main Economic Indicators",#N/A,FALSE,"C"}</definedName>
    <definedName name="endrit" hidden="1">{"Main Economic Indicators",#N/A,FALSE,"C"}</definedName>
    <definedName name="ergferger" localSheetId="4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localSheetId="4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4" hidden="1">{"WEO",#N/A,FALSE,"T"}</definedName>
    <definedName name="newname4" hidden="1">{"WEO",#N/A,FALSE,"T"}</definedName>
    <definedName name="newname5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2">'Aneksi nr. 3'!$A$1:$S$25</definedName>
    <definedName name="_xlnm.Print_Area" localSheetId="3">'Aneksi nr. 4'!$A$1:$J$31</definedName>
    <definedName name="_xlnm.Print_Area" localSheetId="4">'Aneksi nr. 5'!$A$1:$L$25</definedName>
    <definedName name="_xlnm.Print_Area" localSheetId="1">'Aneksi nr.2'!$A$1:$I$29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localSheetId="4" hidden="1">{"Main Economic Indicators",#N/A,FALSE,"C"}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formula." localSheetId="4" hidden="1">{#N/A,#N/A,FALSE,"MS"}</definedName>
    <definedName name="wrn.formula." hidden="1">{#N/A,#N/A,FALSE,"MS"}</definedName>
    <definedName name="wrn.IMF._.RR._.Office.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4" hidden="1">{"Main Economic Indicators",#N/A,FALSE,"C"}</definedName>
    <definedName name="wrn.Main._.Economic._.Indicators." hidden="1">{"Main Economic Indicators",#N/A,FALSE,"C"}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4" hidden="1">{"MONA",#N/A,FALSE,"S"}</definedName>
    <definedName name="wrn.MONA." hidden="1">{"MONA",#N/A,FALSE,"S"}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4" hidden="1">{"WEO",#N/A,FALSE,"T"}</definedName>
    <definedName name="wrn.WEO." hidden="1">{"WEO",#N/A,FALSE,"T"}</definedName>
    <definedName name="wvu.Print.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<sst xmlns="http://schemas.openxmlformats.org/spreadsheetml/2006/main" count="259" uniqueCount="183">
  <si>
    <t>Kodi</t>
  </si>
  <si>
    <t>Programi</t>
  </si>
  <si>
    <t>(1)</t>
  </si>
  <si>
    <t>(2)</t>
  </si>
  <si>
    <t>(3)</t>
  </si>
  <si>
    <t>(4)</t>
  </si>
  <si>
    <t>Fakti</t>
  </si>
  <si>
    <t>Diferenca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</si>
  <si>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</si>
  <si>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</si>
  <si>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</si>
  <si>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</si>
  <si>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</si>
  <si>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</si>
  <si>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</si>
  <si>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</si>
  <si>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</si>
  <si>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</si>
  <si>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</si>
  <si>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</si>
  <si>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</si>
  <si>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</si>
  <si>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Emri i Grupit</t>
  </si>
  <si>
    <t>Kodi i Grupit</t>
  </si>
  <si>
    <t>PBA</t>
  </si>
  <si>
    <t>Komente</t>
  </si>
  <si>
    <t>e</t>
  </si>
  <si>
    <t>projektit</t>
  </si>
  <si>
    <t>Kontraktuar</t>
  </si>
  <si>
    <t>Grant/</t>
  </si>
  <si>
    <t>Kredi</t>
  </si>
  <si>
    <t>Kodi projektit</t>
  </si>
  <si>
    <t>Buxheti ________</t>
  </si>
  <si>
    <t>(5)</t>
  </si>
  <si>
    <t>Shpenzime Kapitale me financim te brendshem</t>
  </si>
  <si>
    <t>Shpenzime Kapitale me financim te huaj</t>
  </si>
  <si>
    <t>Shpenzime nga Të ardhurat jashte limiti</t>
  </si>
  <si>
    <t>Totali (korrente + kapitale + Shp nga te ardh.jashte limiti)</t>
  </si>
  <si>
    <t>C</t>
  </si>
  <si>
    <t>Emertimi i programit:</t>
  </si>
  <si>
    <t>Emertimi i projektit</t>
  </si>
  <si>
    <t xml:space="preserve">Vlera e plotë </t>
  </si>
  <si>
    <t>Viti i fillimit</t>
  </si>
  <si>
    <t>Vitit i përfundimit</t>
  </si>
  <si>
    <t>Plani i buxhetit viti ______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</si>
  <si>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</si>
  <si>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</si>
  <si>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</si>
  <si>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</si>
  <si>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</si>
  <si>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</si>
  <si>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Kodi i Programit</t>
  </si>
  <si>
    <t>Shpenzime Kapitale</t>
  </si>
  <si>
    <t xml:space="preserve">Sasia e 
realizuar </t>
  </si>
  <si>
    <t>Qellimi 1</t>
  </si>
  <si>
    <t>Objektivi 1.1</t>
  </si>
  <si>
    <t xml:space="preserve">Objektivi 1.2 </t>
  </si>
  <si>
    <t>Objektivi 1.3</t>
  </si>
  <si>
    <t>Viti i përfundimit</t>
  </si>
  <si>
    <t>REALIZIMI për periudhën e raportimit (4-mujore/vjetore)</t>
  </si>
  <si>
    <t>Projektet me financim te brendshëm (ne 000/leke)</t>
  </si>
  <si>
    <t>Projektet me financim te huaj (ne 000/leke)</t>
  </si>
  <si>
    <t>Niveli faktik i  vitit paraardhes</t>
  </si>
  <si>
    <t>Kodi i
Treguesit te Performances/Produktit</t>
  </si>
  <si>
    <t>% e Realizimit te Treguesit te Performances/Produktit</t>
  </si>
  <si>
    <r>
      <rPr>
        <b/>
        <sz val="14"/>
        <color indexed="60"/>
        <rFont val="Calibri"/>
        <family val="2"/>
      </rPr>
      <t>*</t>
    </r>
    <r>
      <rPr>
        <b/>
        <sz val="12"/>
        <color indexed="60"/>
        <rFont val="Calibri"/>
        <family val="2"/>
      </rPr>
      <t>Objektivat e politikës*:</t>
    </r>
  </si>
  <si>
    <r>
      <t>Emertimi i Treguesit te Performances</t>
    </r>
    <r>
      <rPr>
        <b/>
        <sz val="11"/>
        <color indexed="60"/>
        <rFont val="Calibri"/>
        <family val="2"/>
      </rPr>
      <t>***</t>
    </r>
    <r>
      <rPr>
        <b/>
        <sz val="10"/>
        <color indexed="8"/>
        <rFont val="Calibri"/>
        <family val="2"/>
      </rPr>
      <t>/Produktit</t>
    </r>
  </si>
  <si>
    <r>
      <rPr>
        <b/>
        <i/>
        <sz val="11"/>
        <color indexed="60"/>
        <rFont val="Calibri"/>
        <family val="2"/>
      </rPr>
      <t>*</t>
    </r>
    <r>
      <rPr>
        <b/>
        <i/>
        <sz val="10"/>
        <color indexed="60"/>
        <rFont val="Calibri"/>
        <family val="2"/>
      </rPr>
      <t>Objektivat e listuar jane ne funksion te permbushjes se qellimit te mesiperm te politikes. Nese specifikohet me shume se 1 Qellim, ai se bashku me objektivat e tij (psh Qellimi 2 me Objektiv 2.1; 2.2; etj) duhet te futen ne nje tabele tjeter te ngjashme, ne vazhdim te kesaj.</t>
    </r>
  </si>
  <si>
    <t>**Treguesit e performancës/Produktet:</t>
  </si>
  <si>
    <t>Emertimi i Treguesit te Performances/Produktit</t>
  </si>
  <si>
    <r>
      <rPr>
        <b/>
        <i/>
        <sz val="11"/>
        <color indexed="60"/>
        <rFont val="Calibri"/>
        <family val="2"/>
      </rPr>
      <t>** Si tregues për vlerësimin e performancës së objektivave, krahas produkteve, shërbejnë edhe tregues të tjerë të matshëm të lidhur me to. Këto mund të jene standarte të njohura të fushës; tregues statistikorë; indekse kombëtare e ndërkombëtare,etj.</t>
    </r>
    <r>
      <rPr>
        <b/>
        <i/>
        <sz val="10"/>
        <color indexed="60"/>
        <rFont val="Calibri"/>
        <family val="2"/>
      </rPr>
      <t xml:space="preserve"> </t>
    </r>
  </si>
  <si>
    <t xml:space="preserve">Njësia matese </t>
  </si>
  <si>
    <t>A</t>
  </si>
  <si>
    <t>B</t>
  </si>
  <si>
    <t>(6)</t>
  </si>
  <si>
    <t>(7)=(6)-(5)</t>
  </si>
  <si>
    <t xml:space="preserve">Njësia Matëse 
</t>
  </si>
  <si>
    <t>Fakti i periudhes/progresiv</t>
  </si>
  <si>
    <t>Treguesit e Performances/Produktet e realizuara nga perdorimi i te ardhurave jashte limitit</t>
  </si>
  <si>
    <t>ANEKSI nr.3 "Raporti permbledhes i realizimit te treguesve te performances/produkteve te programit"</t>
  </si>
  <si>
    <t>ANEKSI nr.4 "Raporti i realizimit te objektivave te politikes se programit"</t>
  </si>
  <si>
    <t>ANEKSI nr.5  "Projektet  e investimeve me financim te brendshem dhe me financim te huaj"</t>
  </si>
  <si>
    <t>ANEKSI nr.2 "Raporti i Shpenzimeve  të Programit sipas Shpenzimeve"</t>
  </si>
  <si>
    <t>Art.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</si>
  <si>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</si>
  <si>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</si>
  <si>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</si>
  <si>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</si>
  <si>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</si>
  <si>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</si>
  <si>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</si>
  <si>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Luhatjet ne Koston per Njesi</t>
  </si>
  <si>
    <r>
      <rPr>
        <b/>
        <i/>
        <sz val="11"/>
        <color indexed="60"/>
        <rFont val="Calibri"/>
        <family val="2"/>
      </rPr>
      <t>***</t>
    </r>
    <r>
      <rPr>
        <b/>
        <i/>
        <sz val="10"/>
        <color indexed="60"/>
        <rFont val="Calibri"/>
        <family val="2"/>
      </rPr>
      <t>Ketu listohen te gjithe treguesit e performances, perfshi dhe produktet. Raportimi per produktet behet periodik dhe vjetor, ndersa raportimi per treguesit e performances mund te behet edhe vetem vjetor, nqs matshmeria e tyre periodike paraqet veshtiresi objektive.</t>
    </r>
  </si>
  <si>
    <t xml:space="preserve">         Njekohesisht, per ata tregues performance te cilet nuk vleresohen mbi baze vjetore por disa vjecare (psh vleresime ndekombetare te tilla si: OBI, PISA score, PEFA score, etc), si nivel i vitit paraardhes vendoset niveli me i fundit i regjistruar per ta.</t>
  </si>
  <si>
    <t>Ministria e Drejtësisë</t>
  </si>
  <si>
    <t>14</t>
  </si>
  <si>
    <r>
      <t xml:space="preserve">Shpenzimet 
(sipas vitit </t>
    </r>
    <r>
      <rPr>
        <b/>
        <sz val="12"/>
        <color indexed="60"/>
        <rFont val="Arial"/>
        <family val="2"/>
      </rPr>
      <t>paraardhes</t>
    </r>
    <r>
      <rPr>
        <b/>
        <sz val="12"/>
        <rFont val="Arial"/>
        <family val="2"/>
      </rPr>
      <t>)</t>
    </r>
  </si>
  <si>
    <r>
      <t xml:space="preserve">Shpenzimet 
(sipas </t>
    </r>
    <r>
      <rPr>
        <b/>
        <sz val="12"/>
        <color indexed="60"/>
        <rFont val="Arial"/>
        <family val="2"/>
      </rPr>
      <t xml:space="preserve">planit </t>
    </r>
    <r>
      <rPr>
        <b/>
        <sz val="12"/>
        <rFont val="Arial"/>
        <family val="2"/>
      </rPr>
      <t>te vitit korent)</t>
    </r>
  </si>
  <si>
    <r>
      <t xml:space="preserve">Kosto per Njesi 
(sipas </t>
    </r>
    <r>
      <rPr>
        <b/>
        <sz val="12"/>
        <color indexed="60"/>
        <rFont val="Arial"/>
        <family val="2"/>
      </rPr>
      <t>planit</t>
    </r>
    <r>
      <rPr>
        <b/>
        <sz val="12"/>
        <rFont val="Arial"/>
        <family val="2"/>
      </rPr>
      <t xml:space="preserve"> te vitit korent)</t>
    </r>
  </si>
  <si>
    <r>
      <t xml:space="preserve">Shpenzimet 
(sipas </t>
    </r>
    <r>
      <rPr>
        <b/>
        <sz val="12"/>
        <color indexed="60"/>
        <rFont val="Arial"/>
        <family val="2"/>
      </rPr>
      <t xml:space="preserve">planit te rishikuar </t>
    </r>
    <r>
      <rPr>
        <b/>
        <sz val="12"/>
        <rFont val="Arial"/>
        <family val="2"/>
      </rPr>
      <t>te vitit korent)</t>
    </r>
  </si>
  <si>
    <r>
      <t xml:space="preserve">Kosto per Njesi 
(sipas </t>
    </r>
    <r>
      <rPr>
        <b/>
        <sz val="12"/>
        <color indexed="60"/>
        <rFont val="Arial"/>
        <family val="2"/>
      </rPr>
      <t>planit te rishikuar</t>
    </r>
    <r>
      <rPr>
        <b/>
        <sz val="12"/>
        <rFont val="Arial"/>
        <family val="2"/>
      </rPr>
      <t xml:space="preserve"> te vitit korent)</t>
    </r>
  </si>
  <si>
    <r>
      <t xml:space="preserve">Kosto per Njesi </t>
    </r>
    <r>
      <rPr>
        <b/>
        <sz val="12"/>
        <color indexed="60"/>
        <rFont val="Arial"/>
        <family val="2"/>
      </rPr>
      <t>Faktike</t>
    </r>
    <r>
      <rPr>
        <b/>
        <sz val="12"/>
        <rFont val="Arial"/>
        <family val="2"/>
      </rPr>
      <t xml:space="preserve"> (ne fund te vitit korent)</t>
    </r>
  </si>
  <si>
    <r>
      <t xml:space="preserve">Sasia Faktike (sipas vitit </t>
    </r>
    <r>
      <rPr>
        <b/>
        <sz val="11"/>
        <color indexed="60"/>
        <rFont val="Arial"/>
        <family val="2"/>
      </rPr>
      <t>paraardhes</t>
    </r>
    <r>
      <rPr>
        <b/>
        <sz val="12"/>
        <rFont val="Arial"/>
        <family val="2"/>
      </rPr>
      <t>)</t>
    </r>
  </si>
  <si>
    <r>
      <t xml:space="preserve">Kosto per Njesi (sipas vitit </t>
    </r>
    <r>
      <rPr>
        <b/>
        <sz val="11"/>
        <color indexed="60"/>
        <rFont val="Arial"/>
        <family val="2"/>
      </rPr>
      <t>paraardhes</t>
    </r>
    <r>
      <rPr>
        <b/>
        <sz val="12"/>
        <rFont val="Arial"/>
        <family val="2"/>
      </rPr>
      <t>)</t>
    </r>
  </si>
  <si>
    <t>Instituti i Mjekësisë Ligjore</t>
  </si>
  <si>
    <t>Numër aktesh</t>
  </si>
  <si>
    <t>01130</t>
  </si>
  <si>
    <r>
      <rPr>
        <b/>
        <i/>
        <sz val="10"/>
        <color indexed="60"/>
        <rFont val="Arial"/>
        <family val="2"/>
      </rPr>
      <t>Objektivi 1.1</t>
    </r>
    <r>
      <rPr>
        <b/>
        <sz val="10"/>
        <color indexed="60"/>
        <rFont val="Arial"/>
        <family val="2"/>
      </rPr>
      <t xml:space="preserve"> </t>
    </r>
    <r>
      <rPr>
        <sz val="10"/>
        <color indexed="60"/>
        <rFont val="Arial"/>
        <family val="2"/>
      </rPr>
      <t xml:space="preserve">është realizuar 100%. </t>
    </r>
  </si>
  <si>
    <t>Përmirësimi në fushën e toksikologjisë dhe të anatomisë pathologjike, duke u përafruar me standardet metodike dhe tekniko-shkencore të analogëve të Bashkimit Europian.</t>
  </si>
  <si>
    <t>m2</t>
  </si>
  <si>
    <t xml:space="preserve">Qëllimi 1 është realizuar 100%. </t>
  </si>
  <si>
    <t>Blerje Gas Chromatograph Mass Spectrometer GCMS 2010</t>
  </si>
  <si>
    <t xml:space="preserve">Aktet e ekspertimit mjeko-ligjor </t>
  </si>
  <si>
    <t>Realizimi I akteve mjeko ligjore</t>
  </si>
  <si>
    <t>cope</t>
  </si>
  <si>
    <t>ANEKSI nr.1 "Raporti i Shpenzimeve sipas Programeve"</t>
  </si>
  <si>
    <t>Ministria e Drejtesise</t>
  </si>
  <si>
    <t>Programet</t>
  </si>
  <si>
    <t>Titulli</t>
  </si>
  <si>
    <t>0001</t>
  </si>
  <si>
    <t>0002</t>
  </si>
  <si>
    <t>Programi 2</t>
  </si>
  <si>
    <t>0003</t>
  </si>
  <si>
    <t>Programi 3</t>
  </si>
  <si>
    <t>0004</t>
  </si>
  <si>
    <t>Programi 4</t>
  </si>
  <si>
    <t>0005</t>
  </si>
  <si>
    <t>Programi 5</t>
  </si>
  <si>
    <t>.........</t>
  </si>
  <si>
    <t>...........</t>
  </si>
  <si>
    <t>Totali i Shpenzimeve te Ministrise</t>
  </si>
  <si>
    <t xml:space="preserve">Shpenzime nga te Ardhurat Jashte limitit </t>
  </si>
  <si>
    <t xml:space="preserve">Totali </t>
  </si>
  <si>
    <t>Shpenzimet e Ministrisë/Institucionit Instituti I Mjekësisë Ligjore</t>
  </si>
  <si>
    <t>Instituti I Mjekësisë Ligjore</t>
  </si>
  <si>
    <t>Rikosntruksion I catise  dhe ambienteve te IML-se.</t>
  </si>
  <si>
    <r>
      <t xml:space="preserve">Sasia (sipas </t>
    </r>
    <r>
      <rPr>
        <b/>
        <sz val="12"/>
        <color indexed="60"/>
        <rFont val="Arial"/>
        <family val="2"/>
      </rPr>
      <t>planit</t>
    </r>
    <r>
      <rPr>
        <b/>
        <sz val="12"/>
        <rFont val="Arial"/>
        <family val="2"/>
      </rPr>
      <t xml:space="preserve"> te vitit korent) (12 mujor)</t>
    </r>
  </si>
  <si>
    <t>i
vitit paraardhes
Viti 2018</t>
  </si>
  <si>
    <t>Viti  2019</t>
  </si>
  <si>
    <t>Plan Fillestar Viti  2019</t>
  </si>
  <si>
    <t>Plan i Rishikuar Viti  2019</t>
  </si>
  <si>
    <t>i
Periudhes/progresiv (4 mujor)</t>
  </si>
  <si>
    <t>i vitit paraardhes
Viti 2018</t>
  </si>
  <si>
    <t>Plan                   Viti 2019</t>
  </si>
  <si>
    <t>Plan Fillestar Viti 2019</t>
  </si>
  <si>
    <t>Plan i Rishikuar Viti 2019</t>
  </si>
  <si>
    <t>Blerje pajisje autopsie</t>
  </si>
  <si>
    <t>Rikosntruksion i ambienteve te brendshme te IML-se.</t>
  </si>
  <si>
    <t>D</t>
  </si>
  <si>
    <t>Blerje kompjutera dhe printera</t>
  </si>
  <si>
    <t>Periudha e Raportimit: Janar-Prill 2019</t>
  </si>
  <si>
    <t>Niveli i planifikuar ne vitin korent (4 mujor)</t>
  </si>
  <si>
    <t>Niveli i rishikuar ne vitin korent (4 mujor)</t>
  </si>
  <si>
    <t>Niveli faktik ne fund te vitit korent (4 mujor)</t>
  </si>
  <si>
    <t>Rikosntruksion ambienteve te brendeshme te IML-se.</t>
  </si>
  <si>
    <t>Objektivi 1.4</t>
  </si>
  <si>
    <t>Rikosntruksion  ambienteve te brendshme te IML-se.</t>
  </si>
  <si>
    <t>18AR102</t>
  </si>
  <si>
    <t>18AR103</t>
  </si>
  <si>
    <t>18AR201</t>
  </si>
  <si>
    <t>Buxheti 2018</t>
  </si>
  <si>
    <t>Plani i buxhetit viti 2019</t>
  </si>
  <si>
    <t>8-mujori  2019</t>
  </si>
  <si>
    <t xml:space="preserve"> Plani i Periudhes/progresiv (8 mujor)</t>
  </si>
  <si>
    <t xml:space="preserve"> Plani i Periudhes/progresiv ( 8 mujor)</t>
  </si>
  <si>
    <t>i
Periudhes/progresiv (8 mujor)</t>
  </si>
  <si>
    <r>
      <t xml:space="preserve">Sasia (sipas </t>
    </r>
    <r>
      <rPr>
        <b/>
        <sz val="12"/>
        <color indexed="60"/>
        <rFont val="Arial"/>
        <family val="2"/>
      </rPr>
      <t>planit</t>
    </r>
    <r>
      <rPr>
        <b/>
        <sz val="12"/>
        <rFont val="Arial"/>
        <family val="2"/>
      </rPr>
      <t xml:space="preserve"> </t>
    </r>
    <r>
      <rPr>
        <b/>
        <sz val="12"/>
        <color indexed="60"/>
        <rFont val="Arial"/>
        <family val="2"/>
      </rPr>
      <t>te rishikuar</t>
    </r>
    <r>
      <rPr>
        <b/>
        <sz val="12"/>
        <rFont val="Arial"/>
        <family val="2"/>
      </rPr>
      <t xml:space="preserve"> te vitit korent) (8 mujor)</t>
    </r>
  </si>
  <si>
    <r>
      <t xml:space="preserve">Sasia </t>
    </r>
    <r>
      <rPr>
        <b/>
        <sz val="12"/>
        <color indexed="60"/>
        <rFont val="Arial"/>
        <family val="2"/>
      </rPr>
      <t>Faktike</t>
    </r>
    <r>
      <rPr>
        <b/>
        <sz val="12"/>
        <rFont val="Arial"/>
        <family val="2"/>
      </rPr>
      <t xml:space="preserve"> (ne fund te vitit korent)  (8mujor)</t>
    </r>
  </si>
  <si>
    <t xml:space="preserve">Objektivi 1.4 është realizuar </t>
  </si>
  <si>
    <t xml:space="preserve">Objektivi 1.3  është realizuar </t>
  </si>
  <si>
    <t>Objektivi 1.2  nuk është realizuar akoma. Jemi në fazën e realizimit të punimeve</t>
  </si>
  <si>
    <t>Produkti C është është realizuar në masën 100%</t>
  </si>
  <si>
    <t>Produkti D është është realizuar në masën 100%</t>
  </si>
  <si>
    <t>REALIZIMI për periudhën e raportimit (8-mujore/vjetore)</t>
  </si>
  <si>
    <t>Produkti është realizuar në masën  82%. Si rezultat i pamundesise per te parashikuar saktesisht numrin e akteve qe do te realizohen.</t>
  </si>
  <si>
    <r>
      <t xml:space="preserve">Shpenzimet </t>
    </r>
    <r>
      <rPr>
        <b/>
        <sz val="12"/>
        <color indexed="60"/>
        <rFont val="Arial"/>
        <family val="2"/>
      </rPr>
      <t>Faktike</t>
    </r>
    <r>
      <rPr>
        <b/>
        <sz val="12"/>
        <rFont val="Arial"/>
        <family val="2"/>
      </rPr>
      <t xml:space="preserve"> (ne fund te vitit korent) (8 mujor)</t>
    </r>
  </si>
  <si>
    <t>Produkti është realizuar në masën 82%. Si rezultat i pamundesise per te parashikuar saktesisht ngjarjet qe mund te ndodhin, nuk mund te parashikojme ne vlere ekzakte akte qe do te realizohen.</t>
  </si>
  <si>
    <t>Eshte realizuar ne masen mbi 100%</t>
  </si>
  <si>
    <t>Produkti B nuk është realizuar akoma por kane filluar punimet ne institucion.</t>
  </si>
  <si>
    <t>Akte te realizuara gjatë periudhës Janar-Gusht 2019</t>
  </si>
  <si>
    <t>Produkti eshte I vitit 2018</t>
  </si>
  <si>
    <t>Eshte realizuar ne masen  100% ne vitin 2018</t>
  </si>
  <si>
    <t>Kanë filluar punimet ne institucion.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</si>
</sst>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000"/>
    <numFmt numFmtId="181" formatCode="00000"/>
    <numFmt numFmtId="182" formatCode="00"/>
    <numFmt numFmtId="183" formatCode="dd/mm/yy;@"/>
    <numFmt numFmtId="184" formatCode="#,##0_ ;\-#,##0\ 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;[Red]#,##0.00"/>
    <numFmt numFmtId="191" formatCode="_(* #,##0.0_);_(* \(#,##0.0\);_(* &quot;-&quot;??_);_(@_)"/>
    <numFmt numFmtId="192" formatCode="_(* #,##0_);_(* \(#,##0\);_(* &quot;-&quot;??_);_(@_)"/>
    <numFmt numFmtId="193" formatCode="_-* #,##0_-;\-* #,##0_-;_-* &quot;-&quot;??_-;_-@_-"/>
    <numFmt numFmtId="194" formatCode="0.0%"/>
    <numFmt numFmtId="195" formatCode="0_);\(0\)"/>
    <numFmt numFmtId="196" formatCode="0.0"/>
    <numFmt numFmtId="197" formatCode="#,##0.0000"/>
    <numFmt numFmtId="198" formatCode="#,##0.000"/>
    <numFmt numFmtId="199" formatCode="&quot;   &quot;@"/>
    <numFmt numFmtId="200" formatCode="&quot;      &quot;@"/>
    <numFmt numFmtId="201" formatCode="&quot;         &quot;@"/>
    <numFmt numFmtId="202" formatCode="&quot;            &quot;@"/>
    <numFmt numFmtId="203" formatCode="&quot;               &quot;@"/>
    <numFmt numFmtId="204" formatCode="_([$€]* #,##0.00_);_([$€]* \(#,##0.00\);_([$€]* &quot;-&quot;??_);_(@_)"/>
    <numFmt numFmtId="205" formatCode="[&gt;=0.05]#,##0.0;[&lt;=-0.05]\-#,##0.0;?0.0"/>
    <numFmt numFmtId="206" formatCode="[Black]#,##0.0;[Black]\-#,##0.0;;"/>
    <numFmt numFmtId="207" formatCode="[Black][&gt;0.05]#,##0.0;[Black][&lt;-0.05]\-#,##0.0;;"/>
    <numFmt numFmtId="208" formatCode="[Black][&gt;0.5]#,##0;[Black][&lt;-0.5]\-#,##0;;"/>
    <numFmt numFmtId="209" formatCode="General\ \ \ \ \ \ "/>
    <numFmt numFmtId="210" formatCode="0.0\ \ \ \ \ \ \ \ "/>
    <numFmt numFmtId="211" formatCode="mmmm\ yyyy"/>
    <numFmt numFmtId="212" formatCode="#,##0\ &quot;Kč&quot;;\-#,##0\ &quot;Kč&quot;"/>
    <numFmt numFmtId="213" formatCode="#,##0.0____"/>
    <numFmt numFmtId="214" formatCode="\$#,##0.00\ ;\(\$#,##0.00\)"/>
    <numFmt numFmtId="215" formatCode="_-&quot;¢&quot;* #,##0_-;\-&quot;¢&quot;* #,##0_-;_-&quot;¢&quot;* &quot;-&quot;_-;_-@_-"/>
    <numFmt numFmtId="216" formatCode="_-&quot;¢&quot;* #,##0.00_-;\-&quot;¢&quot;* #,##0.00_-;_-&quot;¢&quot;* &quot;-&quot;??_-;_-@_-"/>
    <numFmt numFmtId="217" formatCode="#,##0;[Red]#,##0"/>
    <numFmt numFmtId="218" formatCode="[$-809]dd\ mmmm\ yyyy"/>
    <numFmt numFmtId="219" formatCode="_-* #,##0.0_L_e_k_-;\-* #,##0.0_L_e_k_-;_-* &quot;-&quot;??_L_e_k_-;_-@_-"/>
    <numFmt numFmtId="220" formatCode="_-* #,##0_L_e_k_-;\-* #,##0_L_e_k_-;_-* &quot;-&quot;??_L_e_k_-;_-@_-"/>
    <numFmt numFmtId="221" formatCode="_(* #,##0.0_);_(* \(#,##0.0\);_(* &quot;-&quot;?_);_(@_)"/>
  </numFmts>
  <fonts count="10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9"/>
      <name val="Arial"/>
      <family val="2"/>
    </font>
    <font>
      <b/>
      <sz val="9"/>
      <name val="Arial"/>
      <family val="2"/>
    </font>
    <font>
      <b/>
      <sz val="12"/>
      <color indexed="60"/>
      <name val="Calibri"/>
      <family val="2"/>
    </font>
    <font>
      <sz val="11"/>
      <name val="Arial"/>
      <family val="2"/>
    </font>
    <font>
      <b/>
      <sz val="10"/>
      <color indexed="8"/>
      <name val="Calibri"/>
      <family val="2"/>
    </font>
    <font>
      <b/>
      <i/>
      <sz val="10"/>
      <color indexed="60"/>
      <name val="Calibri"/>
      <family val="2"/>
    </font>
    <font>
      <b/>
      <sz val="11"/>
      <color indexed="60"/>
      <name val="Calibri"/>
      <family val="2"/>
    </font>
    <font>
      <b/>
      <sz val="14"/>
      <color indexed="60"/>
      <name val="Calibri"/>
      <family val="2"/>
    </font>
    <font>
      <b/>
      <i/>
      <sz val="11"/>
      <color indexed="60"/>
      <name val="Calibri"/>
      <family val="2"/>
    </font>
    <font>
      <b/>
      <sz val="12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i/>
      <sz val="10"/>
      <color indexed="60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indexed="60"/>
      <name val="Arial"/>
      <family val="2"/>
    </font>
    <font>
      <b/>
      <sz val="8"/>
      <color indexed="60"/>
      <name val="Arial"/>
      <family val="2"/>
    </font>
    <font>
      <u val="single"/>
      <sz val="12"/>
      <color indexed="60"/>
      <name val="Arial"/>
      <family val="2"/>
    </font>
    <font>
      <b/>
      <i/>
      <sz val="8"/>
      <color indexed="60"/>
      <name val="Arial"/>
      <family val="2"/>
    </font>
    <font>
      <sz val="8"/>
      <color indexed="60"/>
      <name val="Arial"/>
      <family val="2"/>
    </font>
    <font>
      <b/>
      <u val="single"/>
      <sz val="12"/>
      <color indexed="60"/>
      <name val="Arial"/>
      <family val="2"/>
    </font>
    <font>
      <b/>
      <u val="single"/>
      <sz val="12"/>
      <color indexed="60"/>
      <name val="Calibri"/>
      <family val="2"/>
    </font>
    <font>
      <u val="single"/>
      <sz val="12"/>
      <color indexed="6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13"/>
      <color indexed="60"/>
      <name val="Calibri"/>
      <family val="2"/>
    </font>
    <font>
      <b/>
      <sz val="13"/>
      <name val="Calibri"/>
      <family val="2"/>
    </font>
    <font>
      <b/>
      <sz val="13"/>
      <color indexed="60"/>
      <name val="Arial"/>
      <family val="2"/>
    </font>
    <font>
      <b/>
      <i/>
      <sz val="13"/>
      <color indexed="8"/>
      <name val="Calibri"/>
      <family val="2"/>
    </font>
    <font>
      <b/>
      <u val="single"/>
      <sz val="14"/>
      <color indexed="60"/>
      <name val="Arial"/>
      <family val="2"/>
    </font>
    <font>
      <b/>
      <sz val="14"/>
      <color indexed="60"/>
      <name val="Arial"/>
      <family val="2"/>
    </font>
    <font>
      <sz val="11"/>
      <color rgb="FF000000"/>
      <name val="Calibri"/>
      <family val="2"/>
    </font>
    <font>
      <b/>
      <sz val="8"/>
      <color rgb="FFC00000"/>
      <name val="Arial"/>
      <family val="2"/>
    </font>
    <font>
      <u val="single"/>
      <sz val="12"/>
      <color rgb="FFC00000"/>
      <name val="Arial"/>
      <family val="2"/>
    </font>
    <font>
      <b/>
      <sz val="10"/>
      <color rgb="FFC00000"/>
      <name val="Arial"/>
      <family val="2"/>
    </font>
    <font>
      <b/>
      <i/>
      <sz val="8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u val="single"/>
      <sz val="12"/>
      <color rgb="FFC00000"/>
      <name val="Arial"/>
      <family val="2"/>
    </font>
    <font>
      <b/>
      <u val="single"/>
      <sz val="12"/>
      <color rgb="FFC00000"/>
      <name val="Calibri"/>
      <family val="2"/>
    </font>
    <font>
      <u val="single"/>
      <sz val="12"/>
      <color rgb="FFC000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0"/>
      <color rgb="FFC00000"/>
      <name val="Calibri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</font>
    <font>
      <b/>
      <sz val="11"/>
      <color rgb="FFC00000"/>
      <name val="Calibri"/>
      <family val="2"/>
    </font>
    <font>
      <b/>
      <sz val="13"/>
      <color theme="1"/>
      <name val="Calibri"/>
      <family val="2"/>
    </font>
    <font>
      <b/>
      <sz val="13"/>
      <color rgb="FFC00000"/>
      <name val="Calibri"/>
      <family val="2"/>
    </font>
    <font>
      <b/>
      <sz val="13"/>
      <color rgb="FFC00000"/>
      <name val="Arial"/>
      <family val="2"/>
    </font>
    <font>
      <b/>
      <i/>
      <sz val="13"/>
      <color theme="1"/>
      <name val="Calibri"/>
      <family val="2"/>
    </font>
    <font>
      <b/>
      <u val="single"/>
      <sz val="14"/>
      <color rgb="FFC00000"/>
      <name val="Arial"/>
      <family val="2"/>
    </font>
    <font>
      <b/>
      <sz val="14"/>
      <color rgb="FFC00000"/>
      <name val="Arial"/>
      <family val="2"/>
    </font>
    <font>
      <b/>
      <sz val="11"/>
      <color rgb="FFC0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9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9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203" fontId="12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3" fontId="0" fillId="8" borderId="1" applyNumberFormat="0">
      <alignment/>
      <protection/>
    </xf>
    <xf numFmtId="0" fontId="16" fillId="20" borderId="2" applyNumberFormat="0" applyAlignment="0" applyProtection="0"/>
    <xf numFmtId="0" fontId="17" fillId="0" borderId="3" applyNumberFormat="0" applyFont="0" applyFill="0" applyAlignment="0" applyProtection="0"/>
    <xf numFmtId="0" fontId="18" fillId="21" borderId="4" applyNumberFormat="0" applyAlignment="0" applyProtection="0"/>
    <xf numFmtId="179" fontId="0" fillId="0" borderId="0" applyFont="0" applyFill="0" applyBorder="0" applyAlignment="0" applyProtection="0"/>
    <xf numFmtId="0" fontId="19" fillId="0" borderId="0">
      <alignment/>
      <protection/>
    </xf>
    <xf numFmtId="177" fontId="0" fillId="0" borderId="0" applyFont="0" applyFill="0" applyBorder="0" applyAlignment="0" applyProtection="0"/>
    <xf numFmtId="198" fontId="20" fillId="0" borderId="0">
      <alignment horizontal="right"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0" fillId="20" borderId="0" applyNumberFormat="0" applyBorder="0" applyProtection="0">
      <alignment/>
    </xf>
    <xf numFmtId="204" fontId="0" fillId="0" borderId="0" applyFont="0" applyFill="0" applyBorder="0" applyAlignment="0" applyProtection="0"/>
    <xf numFmtId="194" fontId="0" fillId="5" borderId="5" applyNumberFormat="0" applyFont="0" applyBorder="0" applyAlignment="0" applyProtection="0"/>
    <xf numFmtId="0" fontId="21" fillId="0" borderId="0" applyNumberForma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38" fontId="4" fillId="2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85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26" fillId="7" borderId="2" applyNumberFormat="0" applyAlignment="0" applyProtection="0"/>
    <xf numFmtId="10" fontId="4" fillId="22" borderId="9" applyNumberFormat="0" applyBorder="0" applyAlignment="0" applyProtection="0"/>
    <xf numFmtId="3" fontId="0" fillId="7" borderId="0" applyNumberFormat="0" applyBorder="0">
      <alignment/>
      <protection/>
    </xf>
    <xf numFmtId="185" fontId="27" fillId="0" borderId="0">
      <alignment/>
      <protection/>
    </xf>
    <xf numFmtId="0" fontId="28" fillId="0" borderId="10" applyNumberFormat="0" applyFill="0" applyAlignment="0" applyProtection="0"/>
    <xf numFmtId="212" fontId="17" fillId="0" borderId="0" applyFon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5" fontId="17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15" fontId="29" fillId="0" borderId="0" applyFont="0" applyFill="0" applyBorder="0" applyAlignment="0" applyProtection="0"/>
    <xf numFmtId="216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23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205" fontId="29" fillId="0" borderId="0" applyFill="0" applyBorder="0" applyAlignment="0" applyProtection="0"/>
    <xf numFmtId="0" fontId="0" fillId="24" borderId="1" applyNumberFormat="0" applyFont="0" applyAlignment="0" applyProtection="0"/>
    <xf numFmtId="0" fontId="33" fillId="20" borderId="11" applyNumberFormat="0" applyAlignment="0" applyProtection="0"/>
    <xf numFmtId="40" fontId="11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6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2" fontId="17" fillId="0" borderId="0" applyFont="0" applyFill="0" applyBorder="0" applyAlignment="0" applyProtection="0"/>
    <xf numFmtId="213" fontId="29" fillId="0" borderId="0" applyFill="0" applyBorder="0" applyAlignment="0">
      <protection/>
    </xf>
    <xf numFmtId="3" fontId="0" fillId="25" borderId="1" applyNumberFormat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1" fillId="0" borderId="0">
      <alignment vertical="top"/>
      <protection/>
    </xf>
    <xf numFmtId="0" fontId="0" fillId="0" borderId="0" applyNumberFormat="0">
      <alignment/>
      <protection/>
    </xf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9" fillId="0" borderId="0">
      <alignment/>
      <protection/>
    </xf>
    <xf numFmtId="0" fontId="40" fillId="0" borderId="0">
      <alignment horizontal="left" wrapText="1"/>
      <protection/>
    </xf>
    <xf numFmtId="0" fontId="41" fillId="0" borderId="13" applyNumberFormat="0" applyFont="0" applyFill="0" applyBorder="0" applyAlignment="0" applyProtection="0"/>
    <xf numFmtId="209" fontId="12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210" fontId="41" fillId="0" borderId="0" applyNumberFormat="0" applyFont="0" applyFill="0" applyBorder="0" applyAlignment="0" applyProtection="0"/>
    <xf numFmtId="0" fontId="29" fillId="0" borderId="13" applyNumberFormat="0" applyFont="0" applyFill="0" applyAlignment="0" applyProtection="0"/>
    <xf numFmtId="0" fontId="29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211" fontId="29" fillId="0" borderId="0">
      <alignment horizontal="right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6" fontId="10" fillId="0" borderId="0">
      <alignment horizontal="right"/>
      <protection/>
    </xf>
    <xf numFmtId="0" fontId="44" fillId="0" borderId="0" applyProtection="0">
      <alignment/>
    </xf>
    <xf numFmtId="214" fontId="44" fillId="0" borderId="0" applyProtection="0">
      <alignment/>
    </xf>
    <xf numFmtId="0" fontId="45" fillId="0" borderId="0" applyProtection="0">
      <alignment/>
    </xf>
    <xf numFmtId="0" fontId="46" fillId="0" borderId="0" applyProtection="0">
      <alignment/>
    </xf>
    <xf numFmtId="0" fontId="44" fillId="0" borderId="14" applyProtection="0">
      <alignment/>
    </xf>
    <xf numFmtId="0" fontId="44" fillId="0" borderId="0">
      <alignment/>
      <protection/>
    </xf>
    <xf numFmtId="10" fontId="44" fillId="0" borderId="0" applyProtection="0">
      <alignment/>
    </xf>
    <xf numFmtId="0" fontId="44" fillId="0" borderId="0">
      <alignment/>
      <protection/>
    </xf>
    <xf numFmtId="2" fontId="44" fillId="0" borderId="0" applyProtection="0">
      <alignment/>
    </xf>
    <xf numFmtId="4" fontId="44" fillId="0" borderId="0" applyProtection="0">
      <alignment/>
    </xf>
  </cellStyleXfs>
  <cellXfs count="383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85" fontId="3" fillId="0" borderId="0" xfId="0" applyNumberFormat="1" applyFont="1" applyBorder="1" applyAlignment="1">
      <alignment wrapText="1"/>
    </xf>
    <xf numFmtId="0" fontId="4" fillId="0" borderId="15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81" fillId="0" borderId="0" xfId="0" applyFont="1" applyBorder="1" applyAlignment="1">
      <alignment/>
    </xf>
    <xf numFmtId="0" fontId="3" fillId="0" borderId="9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49" fontId="82" fillId="0" borderId="18" xfId="0" applyNumberFormat="1" applyFont="1" applyFill="1" applyBorder="1" applyAlignment="1">
      <alignment horizontal="center" vertical="center"/>
    </xf>
    <xf numFmtId="0" fontId="83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85" fontId="3" fillId="0" borderId="9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26" borderId="19" xfId="0" applyFont="1" applyFill="1" applyBorder="1" applyAlignment="1">
      <alignment horizontal="center"/>
    </xf>
    <xf numFmtId="185" fontId="8" fillId="26" borderId="9" xfId="0" applyNumberFormat="1" applyFont="1" applyFill="1" applyBorder="1" applyAlignment="1">
      <alignment horizontal="center"/>
    </xf>
    <xf numFmtId="185" fontId="4" fillId="26" borderId="22" xfId="0" applyNumberFormat="1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4" fillId="0" borderId="23" xfId="0" applyFont="1" applyFill="1" applyBorder="1" applyAlignment="1">
      <alignment horizontal="center"/>
    </xf>
    <xf numFmtId="49" fontId="82" fillId="0" borderId="24" xfId="0" applyNumberFormat="1" applyFont="1" applyFill="1" applyBorder="1" applyAlignment="1">
      <alignment horizontal="center" vertical="center"/>
    </xf>
    <xf numFmtId="185" fontId="3" fillId="26" borderId="22" xfId="0" applyNumberFormat="1" applyFont="1" applyFill="1" applyBorder="1" applyAlignment="1">
      <alignment horizontal="center"/>
    </xf>
    <xf numFmtId="185" fontId="3" fillId="0" borderId="22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26" borderId="15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5" fontId="4" fillId="27" borderId="9" xfId="0" applyNumberFormat="1" applyFont="1" applyFill="1" applyBorder="1" applyAlignment="1">
      <alignment horizontal="center"/>
    </xf>
    <xf numFmtId="185" fontId="8" fillId="27" borderId="9" xfId="0" applyNumberFormat="1" applyFont="1" applyFill="1" applyBorder="1" applyAlignment="1">
      <alignment horizontal="center"/>
    </xf>
    <xf numFmtId="185" fontId="3" fillId="27" borderId="9" xfId="0" applyNumberFormat="1" applyFont="1" applyFill="1" applyBorder="1" applyAlignment="1">
      <alignment horizontal="center"/>
    </xf>
    <xf numFmtId="49" fontId="4" fillId="27" borderId="22" xfId="0" applyNumberFormat="1" applyFont="1" applyFill="1" applyBorder="1" applyAlignment="1">
      <alignment horizontal="center"/>
    </xf>
    <xf numFmtId="0" fontId="85" fillId="26" borderId="19" xfId="0" applyFont="1" applyFill="1" applyBorder="1" applyAlignment="1">
      <alignment horizontal="center"/>
    </xf>
    <xf numFmtId="0" fontId="82" fillId="28" borderId="15" xfId="0" applyFont="1" applyFill="1" applyBorder="1" applyAlignment="1">
      <alignment horizontal="center"/>
    </xf>
    <xf numFmtId="185" fontId="82" fillId="28" borderId="9" xfId="0" applyNumberFormat="1" applyFont="1" applyFill="1" applyBorder="1" applyAlignment="1">
      <alignment horizontal="center"/>
    </xf>
    <xf numFmtId="185" fontId="82" fillId="28" borderId="22" xfId="0" applyNumberFormat="1" applyFont="1" applyFill="1" applyBorder="1" applyAlignment="1">
      <alignment horizontal="center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185" fontId="82" fillId="29" borderId="25" xfId="0" applyNumberFormat="1" applyFont="1" applyFill="1" applyBorder="1" applyAlignment="1">
      <alignment horizontal="center"/>
    </xf>
    <xf numFmtId="0" fontId="85" fillId="26" borderId="15" xfId="0" applyFont="1" applyFill="1" applyBorder="1" applyAlignment="1">
      <alignment horizontal="center"/>
    </xf>
    <xf numFmtId="185" fontId="85" fillId="26" borderId="9" xfId="0" applyNumberFormat="1" applyFont="1" applyFill="1" applyBorder="1" applyAlignment="1">
      <alignment horizontal="center"/>
    </xf>
    <xf numFmtId="185" fontId="82" fillId="26" borderId="22" xfId="0" applyNumberFormat="1" applyFont="1" applyFill="1" applyBorder="1" applyAlignment="1">
      <alignment horizontal="center"/>
    </xf>
    <xf numFmtId="0" fontId="88" fillId="0" borderId="0" xfId="0" applyFont="1" applyAlignment="1">
      <alignment horizontal="left"/>
    </xf>
    <xf numFmtId="0" fontId="4" fillId="27" borderId="9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/>
    </xf>
    <xf numFmtId="185" fontId="4" fillId="0" borderId="0" xfId="0" applyNumberFormat="1" applyFont="1" applyFill="1" applyBorder="1" applyAlignment="1">
      <alignment horizontal="center" vertical="center"/>
    </xf>
    <xf numFmtId="0" fontId="89" fillId="0" borderId="0" xfId="0" applyFont="1" applyBorder="1" applyAlignment="1">
      <alignment/>
    </xf>
    <xf numFmtId="0" fontId="90" fillId="0" borderId="0" xfId="0" applyFont="1" applyBorder="1" applyAlignment="1">
      <alignment/>
    </xf>
    <xf numFmtId="0" fontId="83" fillId="0" borderId="0" xfId="0" applyFont="1" applyAlignment="1">
      <alignment/>
    </xf>
    <xf numFmtId="0" fontId="48" fillId="0" borderId="0" xfId="0" applyFont="1" applyBorder="1" applyAlignment="1">
      <alignment horizontal="left"/>
    </xf>
    <xf numFmtId="0" fontId="48" fillId="0" borderId="5" xfId="0" applyFont="1" applyBorder="1" applyAlignment="1">
      <alignment horizontal="left"/>
    </xf>
    <xf numFmtId="0" fontId="8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91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2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88" fillId="0" borderId="0" xfId="0" applyFont="1" applyAlignment="1">
      <alignment horizontal="left"/>
    </xf>
    <xf numFmtId="0" fontId="88" fillId="0" borderId="0" xfId="0" applyFont="1" applyAlignment="1">
      <alignment/>
    </xf>
    <xf numFmtId="0" fontId="91" fillId="27" borderId="9" xfId="0" applyFont="1" applyFill="1" applyBorder="1" applyAlignment="1">
      <alignment horizontal="center" vertical="center" wrapText="1"/>
    </xf>
    <xf numFmtId="0" fontId="91" fillId="27" borderId="25" xfId="0" applyFont="1" applyFill="1" applyBorder="1" applyAlignment="1">
      <alignment horizontal="center" vertical="center" wrapText="1"/>
    </xf>
    <xf numFmtId="0" fontId="93" fillId="0" borderId="27" xfId="0" applyFont="1" applyBorder="1" applyAlignment="1">
      <alignment horizontal="center" vertical="center" wrapText="1"/>
    </xf>
    <xf numFmtId="0" fontId="94" fillId="0" borderId="19" xfId="0" applyFont="1" applyBorder="1" applyAlignment="1">
      <alignment horizontal="center" vertical="center" wrapText="1"/>
    </xf>
    <xf numFmtId="0" fontId="95" fillId="0" borderId="0" xfId="0" applyFont="1" applyAlignment="1">
      <alignment horizontal="left"/>
    </xf>
    <xf numFmtId="0" fontId="84" fillId="0" borderId="0" xfId="0" applyFont="1" applyAlignment="1">
      <alignment/>
    </xf>
    <xf numFmtId="0" fontId="95" fillId="0" borderId="0" xfId="0" applyFont="1" applyAlignment="1">
      <alignment/>
    </xf>
    <xf numFmtId="0" fontId="3" fillId="0" borderId="17" xfId="104" applyFont="1" applyFill="1" applyBorder="1" applyAlignment="1">
      <alignment horizontal="center" vertical="center" wrapText="1"/>
      <protection/>
    </xf>
    <xf numFmtId="0" fontId="2" fillId="0" borderId="0" xfId="104" applyFont="1" applyFill="1" applyAlignment="1">
      <alignment vertical="center" wrapText="1"/>
      <protection/>
    </xf>
    <xf numFmtId="0" fontId="0" fillId="0" borderId="0" xfId="104" applyFill="1" applyAlignment="1">
      <alignment vertical="center" wrapText="1"/>
      <protection/>
    </xf>
    <xf numFmtId="0" fontId="0" fillId="0" borderId="0" xfId="104" applyFill="1" applyBorder="1" applyAlignment="1">
      <alignment vertical="center" wrapText="1"/>
      <protection/>
    </xf>
    <xf numFmtId="0" fontId="9" fillId="0" borderId="0" xfId="104" applyFont="1" applyFill="1" applyBorder="1" applyAlignment="1">
      <alignment horizontal="center" vertical="center" wrapText="1"/>
      <protection/>
    </xf>
    <xf numFmtId="0" fontId="2" fillId="0" borderId="0" xfId="104" applyFont="1" applyFill="1" applyBorder="1" applyAlignment="1">
      <alignment vertical="center" wrapText="1"/>
      <protection/>
    </xf>
    <xf numFmtId="0" fontId="0" fillId="0" borderId="0" xfId="104" applyFill="1" applyAlignment="1">
      <alignment vertical="center"/>
      <protection/>
    </xf>
    <xf numFmtId="0" fontId="0" fillId="0" borderId="0" xfId="104" applyFill="1" applyBorder="1" applyAlignment="1">
      <alignment vertical="center"/>
      <protection/>
    </xf>
    <xf numFmtId="0" fontId="84" fillId="0" borderId="0" xfId="104" applyFont="1" applyFill="1" applyAlignment="1">
      <alignment vertical="center"/>
      <protection/>
    </xf>
    <xf numFmtId="0" fontId="87" fillId="0" borderId="0" xfId="104" applyFont="1" applyFill="1" applyAlignment="1">
      <alignment vertical="center"/>
      <protection/>
    </xf>
    <xf numFmtId="0" fontId="87" fillId="0" borderId="0" xfId="104" applyFont="1" applyFill="1" applyBorder="1" applyAlignment="1">
      <alignment vertical="center"/>
      <protection/>
    </xf>
    <xf numFmtId="0" fontId="83" fillId="0" borderId="0" xfId="104" applyFont="1" applyFill="1" applyAlignment="1">
      <alignment vertical="center"/>
      <protection/>
    </xf>
    <xf numFmtId="0" fontId="83" fillId="0" borderId="0" xfId="104" applyFont="1" applyFill="1" applyAlignment="1">
      <alignment horizontal="left" vertical="center"/>
      <protection/>
    </xf>
    <xf numFmtId="0" fontId="83" fillId="0" borderId="0" xfId="104" applyFont="1" applyFill="1" applyBorder="1" applyAlignment="1">
      <alignment vertical="center"/>
      <protection/>
    </xf>
    <xf numFmtId="0" fontId="1" fillId="0" borderId="0" xfId="104" applyFont="1" applyFill="1" applyBorder="1" applyAlignment="1">
      <alignment vertical="center" wrapText="1"/>
      <protection/>
    </xf>
    <xf numFmtId="0" fontId="0" fillId="27" borderId="19" xfId="104" applyFill="1" applyBorder="1" applyAlignment="1">
      <alignment vertical="center" wrapText="1"/>
      <protection/>
    </xf>
    <xf numFmtId="0" fontId="0" fillId="27" borderId="9" xfId="104" applyFill="1" applyBorder="1" applyAlignment="1">
      <alignment vertical="center" wrapText="1"/>
      <protection/>
    </xf>
    <xf numFmtId="0" fontId="0" fillId="27" borderId="22" xfId="104" applyFill="1" applyBorder="1" applyAlignment="1">
      <alignment vertical="center" wrapText="1"/>
      <protection/>
    </xf>
    <xf numFmtId="0" fontId="0" fillId="27" borderId="27" xfId="104" applyFill="1" applyBorder="1" applyAlignment="1">
      <alignment vertical="center" wrapText="1"/>
      <protection/>
    </xf>
    <xf numFmtId="0" fontId="0" fillId="27" borderId="25" xfId="104" applyFill="1" applyBorder="1" applyAlignment="1">
      <alignment vertical="center" wrapText="1"/>
      <protection/>
    </xf>
    <xf numFmtId="0" fontId="0" fillId="27" borderId="28" xfId="104" applyFill="1" applyBorder="1" applyAlignment="1">
      <alignment vertical="center" wrapText="1"/>
      <protection/>
    </xf>
    <xf numFmtId="0" fontId="0" fillId="27" borderId="29" xfId="104" applyFill="1" applyBorder="1" applyAlignment="1">
      <alignment vertical="center" wrapText="1"/>
      <protection/>
    </xf>
    <xf numFmtId="0" fontId="0" fillId="27" borderId="30" xfId="104" applyFill="1" applyBorder="1" applyAlignment="1">
      <alignment vertical="center" wrapText="1"/>
      <protection/>
    </xf>
    <xf numFmtId="0" fontId="0" fillId="27" borderId="31" xfId="104" applyFill="1" applyBorder="1" applyAlignment="1">
      <alignment vertical="center" wrapText="1"/>
      <protection/>
    </xf>
    <xf numFmtId="0" fontId="3" fillId="0" borderId="32" xfId="104" applyFont="1" applyFill="1" applyBorder="1" applyAlignment="1">
      <alignment horizontal="center" vertical="center" wrapText="1"/>
      <protection/>
    </xf>
    <xf numFmtId="0" fontId="3" fillId="0" borderId="33" xfId="104" applyFont="1" applyFill="1" applyBorder="1" applyAlignment="1">
      <alignment horizontal="center" vertical="center" wrapText="1"/>
      <protection/>
    </xf>
    <xf numFmtId="0" fontId="91" fillId="0" borderId="9" xfId="0" applyFont="1" applyFill="1" applyBorder="1" applyAlignment="1">
      <alignment horizontal="center" vertical="center" wrapText="1"/>
    </xf>
    <xf numFmtId="0" fontId="88" fillId="0" borderId="0" xfId="0" applyFont="1" applyAlignment="1">
      <alignment/>
    </xf>
    <xf numFmtId="0" fontId="96" fillId="0" borderId="17" xfId="0" applyFont="1" applyBorder="1" applyAlignment="1">
      <alignment horizontal="center" vertical="center" wrapText="1"/>
    </xf>
    <xf numFmtId="0" fontId="94" fillId="0" borderId="19" xfId="0" applyFont="1" applyFill="1" applyBorder="1" applyAlignment="1">
      <alignment horizontal="center" vertical="center" wrapText="1"/>
    </xf>
    <xf numFmtId="0" fontId="91" fillId="0" borderId="34" xfId="0" applyFont="1" applyFill="1" applyBorder="1" applyAlignment="1">
      <alignment horizontal="center" vertical="center" wrapText="1"/>
    </xf>
    <xf numFmtId="0" fontId="91" fillId="0" borderId="13" xfId="0" applyFont="1" applyFill="1" applyBorder="1" applyAlignment="1">
      <alignment horizontal="center" vertical="center" wrapText="1"/>
    </xf>
    <xf numFmtId="0" fontId="91" fillId="0" borderId="35" xfId="0" applyFont="1" applyFill="1" applyBorder="1" applyAlignment="1">
      <alignment horizontal="center" vertical="center" wrapText="1"/>
    </xf>
    <xf numFmtId="0" fontId="92" fillId="0" borderId="15" xfId="0" applyFont="1" applyBorder="1" applyAlignment="1">
      <alignment horizontal="center" vertical="center" wrapText="1"/>
    </xf>
    <xf numFmtId="0" fontId="92" fillId="0" borderId="36" xfId="0" applyFont="1" applyFill="1" applyBorder="1" applyAlignment="1">
      <alignment horizontal="center" vertical="center" wrapText="1"/>
    </xf>
    <xf numFmtId="9" fontId="0" fillId="26" borderId="36" xfId="109" applyFont="1" applyFill="1" applyBorder="1" applyAlignment="1">
      <alignment horizontal="center" vertical="center" wrapText="1"/>
    </xf>
    <xf numFmtId="0" fontId="92" fillId="0" borderId="19" xfId="0" applyFont="1" applyBorder="1" applyAlignment="1">
      <alignment horizontal="center" vertical="center" wrapText="1"/>
    </xf>
    <xf numFmtId="0" fontId="92" fillId="0" borderId="22" xfId="0" applyFont="1" applyBorder="1" applyAlignment="1">
      <alignment horizontal="center" vertical="center" wrapText="1"/>
    </xf>
    <xf numFmtId="0" fontId="91" fillId="27" borderId="37" xfId="0" applyFont="1" applyFill="1" applyBorder="1" applyAlignment="1">
      <alignment horizontal="center" vertical="center" wrapText="1"/>
    </xf>
    <xf numFmtId="0" fontId="97" fillId="27" borderId="38" xfId="0" applyFont="1" applyFill="1" applyBorder="1" applyAlignment="1">
      <alignment horizontal="center" vertical="center" wrapText="1"/>
    </xf>
    <xf numFmtId="0" fontId="97" fillId="0" borderId="39" xfId="0" applyFont="1" applyFill="1" applyBorder="1" applyAlignment="1">
      <alignment horizontal="center" vertical="center" wrapText="1"/>
    </xf>
    <xf numFmtId="9" fontId="84" fillId="27" borderId="40" xfId="0" applyNumberFormat="1" applyFont="1" applyFill="1" applyBorder="1" applyAlignment="1">
      <alignment horizontal="center" vertical="center" wrapText="1"/>
    </xf>
    <xf numFmtId="185" fontId="82" fillId="29" borderId="28" xfId="0" applyNumberFormat="1" applyFont="1" applyFill="1" applyBorder="1" applyAlignment="1">
      <alignment horizontal="center"/>
    </xf>
    <xf numFmtId="0" fontId="98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97" fillId="0" borderId="42" xfId="0" applyFont="1" applyBorder="1" applyAlignment="1">
      <alignment horizontal="center"/>
    </xf>
    <xf numFmtId="0" fontId="97" fillId="0" borderId="43" xfId="0" applyFont="1" applyBorder="1" applyAlignment="1">
      <alignment horizontal="center"/>
    </xf>
    <xf numFmtId="0" fontId="97" fillId="0" borderId="0" xfId="0" applyFont="1" applyAlignment="1">
      <alignment horizontal="center" vertical="center" wrapText="1"/>
    </xf>
    <xf numFmtId="185" fontId="0" fillId="0" borderId="0" xfId="0" applyNumberFormat="1" applyAlignment="1">
      <alignment/>
    </xf>
    <xf numFmtId="185" fontId="87" fillId="0" borderId="0" xfId="0" applyNumberFormat="1" applyFont="1" applyAlignment="1">
      <alignment/>
    </xf>
    <xf numFmtId="0" fontId="1" fillId="27" borderId="15" xfId="0" applyFont="1" applyFill="1" applyBorder="1" applyAlignment="1">
      <alignment horizontal="center" vertical="center" wrapText="1"/>
    </xf>
    <xf numFmtId="10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93" fillId="0" borderId="44" xfId="0" applyFont="1" applyBorder="1" applyAlignment="1">
      <alignment horizontal="center" vertical="center" wrapText="1"/>
    </xf>
    <xf numFmtId="0" fontId="91" fillId="0" borderId="18" xfId="0" applyFont="1" applyBorder="1" applyAlignment="1">
      <alignment horizontal="center" vertical="center" wrapText="1"/>
    </xf>
    <xf numFmtId="0" fontId="91" fillId="27" borderId="18" xfId="0" applyFont="1" applyFill="1" applyBorder="1" applyAlignment="1">
      <alignment horizontal="center" vertical="center" wrapText="1"/>
    </xf>
    <xf numFmtId="0" fontId="91" fillId="27" borderId="45" xfId="0" applyFont="1" applyFill="1" applyBorder="1" applyAlignment="1">
      <alignment horizontal="center" vertical="center" wrapText="1"/>
    </xf>
    <xf numFmtId="0" fontId="91" fillId="27" borderId="44" xfId="0" applyFont="1" applyFill="1" applyBorder="1" applyAlignment="1">
      <alignment horizontal="center" vertical="center" wrapText="1"/>
    </xf>
    <xf numFmtId="0" fontId="0" fillId="27" borderId="18" xfId="0" applyFill="1" applyBorder="1" applyAlignment="1">
      <alignment horizontal="center" vertical="center" wrapText="1"/>
    </xf>
    <xf numFmtId="0" fontId="0" fillId="27" borderId="45" xfId="0" applyFill="1" applyBorder="1" applyAlignment="1">
      <alignment horizontal="center" vertical="center" wrapText="1"/>
    </xf>
    <xf numFmtId="0" fontId="0" fillId="27" borderId="24" xfId="0" applyFill="1" applyBorder="1" applyAlignment="1">
      <alignment horizontal="center" vertical="center" wrapText="1"/>
    </xf>
    <xf numFmtId="9" fontId="0" fillId="26" borderId="46" xfId="109" applyFont="1" applyFill="1" applyBorder="1" applyAlignment="1">
      <alignment horizontal="center" vertical="center" wrapText="1"/>
    </xf>
    <xf numFmtId="9" fontId="84" fillId="27" borderId="47" xfId="0" applyNumberFormat="1" applyFont="1" applyFill="1" applyBorder="1" applyAlignment="1">
      <alignment horizontal="center" vertical="center" wrapText="1"/>
    </xf>
    <xf numFmtId="0" fontId="91" fillId="27" borderId="5" xfId="0" applyFont="1" applyFill="1" applyBorder="1" applyAlignment="1">
      <alignment horizontal="center" vertical="center" wrapText="1"/>
    </xf>
    <xf numFmtId="9" fontId="84" fillId="27" borderId="48" xfId="0" applyNumberFormat="1" applyFont="1" applyFill="1" applyBorder="1" applyAlignment="1">
      <alignment horizontal="center" vertical="center" wrapText="1"/>
    </xf>
    <xf numFmtId="0" fontId="91" fillId="0" borderId="25" xfId="0" applyFont="1" applyBorder="1" applyAlignment="1">
      <alignment horizontal="center" vertical="center" wrapText="1"/>
    </xf>
    <xf numFmtId="0" fontId="91" fillId="27" borderId="28" xfId="0" applyFont="1" applyFill="1" applyBorder="1" applyAlignment="1">
      <alignment horizontal="center" vertical="center" wrapText="1"/>
    </xf>
    <xf numFmtId="0" fontId="91" fillId="27" borderId="27" xfId="0" applyFont="1" applyFill="1" applyBorder="1" applyAlignment="1">
      <alignment horizontal="center" vertical="center" wrapText="1"/>
    </xf>
    <xf numFmtId="0" fontId="0" fillId="27" borderId="25" xfId="0" applyFill="1" applyBorder="1" applyAlignment="1">
      <alignment horizontal="center" vertical="center" wrapText="1"/>
    </xf>
    <xf numFmtId="0" fontId="0" fillId="27" borderId="28" xfId="0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9" fontId="84" fillId="27" borderId="28" xfId="0" applyNumberFormat="1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left"/>
    </xf>
    <xf numFmtId="0" fontId="99" fillId="27" borderId="9" xfId="0" applyFont="1" applyFill="1" applyBorder="1" applyAlignment="1">
      <alignment horizontal="center" vertical="center" wrapText="1"/>
    </xf>
    <xf numFmtId="0" fontId="100" fillId="0" borderId="49" xfId="0" applyFont="1" applyBorder="1" applyAlignment="1">
      <alignment horizontal="center" vertical="center" wrapText="1"/>
    </xf>
    <xf numFmtId="49" fontId="76" fillId="27" borderId="50" xfId="0" applyNumberFormat="1" applyFont="1" applyFill="1" applyBorder="1" applyAlignment="1">
      <alignment horizontal="center" vertical="center" wrapText="1"/>
    </xf>
    <xf numFmtId="0" fontId="100" fillId="0" borderId="50" xfId="0" applyFont="1" applyBorder="1" applyAlignment="1">
      <alignment horizontal="center" vertical="center" wrapText="1"/>
    </xf>
    <xf numFmtId="0" fontId="101" fillId="0" borderId="51" xfId="0" applyFont="1" applyBorder="1" applyAlignment="1">
      <alignment horizontal="center" vertical="center" wrapText="1"/>
    </xf>
    <xf numFmtId="0" fontId="102" fillId="0" borderId="19" xfId="0" applyFont="1" applyBorder="1" applyAlignment="1">
      <alignment horizontal="center" vertical="center" wrapText="1"/>
    </xf>
    <xf numFmtId="0" fontId="99" fillId="0" borderId="9" xfId="0" applyFont="1" applyFill="1" applyBorder="1" applyAlignment="1">
      <alignment vertical="center" wrapText="1"/>
    </xf>
    <xf numFmtId="0" fontId="99" fillId="0" borderId="15" xfId="0" applyFont="1" applyFill="1" applyBorder="1" applyAlignment="1">
      <alignment horizontal="center" vertical="center" wrapText="1"/>
    </xf>
    <xf numFmtId="0" fontId="99" fillId="0" borderId="19" xfId="0" applyFont="1" applyFill="1" applyBorder="1" applyAlignment="1">
      <alignment horizontal="center" vertical="center" wrapText="1"/>
    </xf>
    <xf numFmtId="0" fontId="99" fillId="0" borderId="9" xfId="0" applyFont="1" applyFill="1" applyBorder="1" applyAlignment="1">
      <alignment horizontal="center" vertical="center" wrapText="1"/>
    </xf>
    <xf numFmtId="0" fontId="99" fillId="0" borderId="15" xfId="0" applyFont="1" applyFill="1" applyBorder="1" applyAlignment="1">
      <alignment horizontal="center" vertical="center" wrapText="1"/>
    </xf>
    <xf numFmtId="0" fontId="99" fillId="0" borderId="22" xfId="0" applyFont="1" applyFill="1" applyBorder="1" applyAlignment="1">
      <alignment horizontal="center" vertical="center" wrapText="1"/>
    </xf>
    <xf numFmtId="9" fontId="60" fillId="0" borderId="36" xfId="109" applyFont="1" applyFill="1" applyBorder="1" applyAlignment="1">
      <alignment horizontal="center" vertical="center" wrapText="1"/>
    </xf>
    <xf numFmtId="0" fontId="99" fillId="0" borderId="17" xfId="0" applyFont="1" applyFill="1" applyBorder="1" applyAlignment="1">
      <alignment horizontal="center" vertical="center" wrapText="1"/>
    </xf>
    <xf numFmtId="0" fontId="99" fillId="27" borderId="15" xfId="0" applyFont="1" applyFill="1" applyBorder="1" applyAlignment="1">
      <alignment horizontal="center" vertical="center" wrapText="1"/>
    </xf>
    <xf numFmtId="0" fontId="99" fillId="27" borderId="9" xfId="0" applyFont="1" applyFill="1" applyBorder="1" applyAlignment="1">
      <alignment horizontal="center" vertical="center" wrapText="1"/>
    </xf>
    <xf numFmtId="0" fontId="99" fillId="27" borderId="15" xfId="0" applyFont="1" applyFill="1" applyBorder="1" applyAlignment="1">
      <alignment horizontal="center" vertical="center" wrapText="1"/>
    </xf>
    <xf numFmtId="0" fontId="99" fillId="27" borderId="22" xfId="0" applyFont="1" applyFill="1" applyBorder="1" applyAlignment="1">
      <alignment horizontal="center" vertical="center" wrapText="1"/>
    </xf>
    <xf numFmtId="9" fontId="60" fillId="26" borderId="36" xfId="109" applyFont="1" applyFill="1" applyBorder="1" applyAlignment="1">
      <alignment horizontal="center" vertical="center" wrapText="1"/>
    </xf>
    <xf numFmtId="0" fontId="99" fillId="0" borderId="9" xfId="0" applyFont="1" applyBorder="1" applyAlignment="1">
      <alignment horizontal="center" vertical="center" wrapText="1"/>
    </xf>
    <xf numFmtId="0" fontId="99" fillId="27" borderId="19" xfId="0" applyFont="1" applyFill="1" applyBorder="1" applyAlignment="1">
      <alignment horizontal="center" vertical="center" wrapText="1"/>
    </xf>
    <xf numFmtId="0" fontId="99" fillId="27" borderId="19" xfId="0" applyFont="1" applyFill="1" applyBorder="1" applyAlignment="1">
      <alignment horizontal="center" vertical="center" wrapText="1"/>
    </xf>
    <xf numFmtId="0" fontId="99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1" fillId="0" borderId="37" xfId="0" applyFont="1" applyBorder="1" applyAlignment="1">
      <alignment horizontal="center" vertical="center" wrapText="1"/>
    </xf>
    <xf numFmtId="0" fontId="60" fillId="27" borderId="9" xfId="0" applyFont="1" applyFill="1" applyBorder="1" applyAlignment="1">
      <alignment horizontal="center" vertical="center" wrapText="1"/>
    </xf>
    <xf numFmtId="0" fontId="60" fillId="27" borderId="15" xfId="0" applyFont="1" applyFill="1" applyBorder="1" applyAlignment="1">
      <alignment horizontal="center" vertical="center" wrapText="1"/>
    </xf>
    <xf numFmtId="0" fontId="60" fillId="27" borderId="22" xfId="0" applyFont="1" applyFill="1" applyBorder="1" applyAlignment="1">
      <alignment horizontal="center" vertical="center" wrapText="1"/>
    </xf>
    <xf numFmtId="0" fontId="102" fillId="0" borderId="44" xfId="0" applyFont="1" applyBorder="1" applyAlignment="1">
      <alignment horizontal="center" vertical="center" wrapText="1"/>
    </xf>
    <xf numFmtId="0" fontId="99" fillId="27" borderId="18" xfId="0" applyFont="1" applyFill="1" applyBorder="1" applyAlignment="1">
      <alignment horizontal="center" vertical="center" wrapText="1"/>
    </xf>
    <xf numFmtId="0" fontId="99" fillId="0" borderId="22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60" fillId="0" borderId="45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center" vertical="center" wrapText="1"/>
    </xf>
    <xf numFmtId="0" fontId="99" fillId="27" borderId="17" xfId="0" applyFont="1" applyFill="1" applyBorder="1" applyAlignment="1">
      <alignment horizontal="center" vertical="center" wrapText="1"/>
    </xf>
    <xf numFmtId="0" fontId="99" fillId="27" borderId="22" xfId="0" applyFont="1" applyFill="1" applyBorder="1" applyAlignment="1">
      <alignment horizontal="center" vertical="center" wrapText="1"/>
    </xf>
    <xf numFmtId="0" fontId="103" fillId="0" borderId="0" xfId="0" applyFont="1" applyBorder="1" applyAlignment="1">
      <alignment/>
    </xf>
    <xf numFmtId="0" fontId="50" fillId="27" borderId="15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/>
    </xf>
    <xf numFmtId="49" fontId="63" fillId="27" borderId="9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9" fillId="27" borderId="52" xfId="0" applyFont="1" applyFill="1" applyBorder="1" applyAlignment="1">
      <alignment horizontal="center" vertical="center" wrapText="1"/>
    </xf>
    <xf numFmtId="3" fontId="9" fillId="27" borderId="53" xfId="0" applyNumberFormat="1" applyFont="1" applyFill="1" applyBorder="1" applyAlignment="1">
      <alignment horizontal="center" vertical="center"/>
    </xf>
    <xf numFmtId="3" fontId="9" fillId="27" borderId="9" xfId="0" applyNumberFormat="1" applyFont="1" applyFill="1" applyBorder="1" applyAlignment="1">
      <alignment horizontal="center" vertical="center"/>
    </xf>
    <xf numFmtId="3" fontId="9" fillId="26" borderId="54" xfId="0" applyNumberFormat="1" applyFont="1" applyFill="1" applyBorder="1" applyAlignment="1">
      <alignment horizontal="center" vertical="center"/>
    </xf>
    <xf numFmtId="3" fontId="9" fillId="26" borderId="53" xfId="0" applyNumberFormat="1" applyFont="1" applyFill="1" applyBorder="1" applyAlignment="1">
      <alignment horizontal="center" vertical="center"/>
    </xf>
    <xf numFmtId="3" fontId="9" fillId="26" borderId="22" xfId="0" applyNumberFormat="1" applyFont="1" applyFill="1" applyBorder="1" applyAlignment="1">
      <alignment horizontal="center" vertical="center"/>
    </xf>
    <xf numFmtId="3" fontId="9" fillId="27" borderId="40" xfId="0" applyNumberFormat="1" applyFont="1" applyFill="1" applyBorder="1" applyAlignment="1">
      <alignment horizontal="center" vertical="center" wrapText="1"/>
    </xf>
    <xf numFmtId="49" fontId="1" fillId="0" borderId="55" xfId="0" applyNumberFormat="1" applyFont="1" applyBorder="1" applyAlignment="1">
      <alignment horizontal="center" vertical="center"/>
    </xf>
    <xf numFmtId="0" fontId="1" fillId="27" borderId="56" xfId="0" applyFont="1" applyFill="1" applyBorder="1" applyAlignment="1">
      <alignment horizontal="center" vertical="center"/>
    </xf>
    <xf numFmtId="0" fontId="9" fillId="27" borderId="57" xfId="0" applyFont="1" applyFill="1" applyBorder="1" applyAlignment="1">
      <alignment horizontal="center" vertical="center"/>
    </xf>
    <xf numFmtId="3" fontId="9" fillId="27" borderId="58" xfId="0" applyNumberFormat="1" applyFont="1" applyFill="1" applyBorder="1" applyAlignment="1">
      <alignment horizontal="center" vertical="center"/>
    </xf>
    <xf numFmtId="3" fontId="9" fillId="27" borderId="59" xfId="0" applyNumberFormat="1" applyFont="1" applyFill="1" applyBorder="1" applyAlignment="1">
      <alignment horizontal="center" vertical="center"/>
    </xf>
    <xf numFmtId="3" fontId="9" fillId="26" borderId="60" xfId="0" applyNumberFormat="1" applyFont="1" applyFill="1" applyBorder="1" applyAlignment="1">
      <alignment horizontal="center" vertical="center"/>
    </xf>
    <xf numFmtId="3" fontId="9" fillId="26" borderId="58" xfId="0" applyNumberFormat="1" applyFont="1" applyFill="1" applyBorder="1" applyAlignment="1">
      <alignment horizontal="center" vertical="center"/>
    </xf>
    <xf numFmtId="3" fontId="9" fillId="26" borderId="61" xfId="0" applyNumberFormat="1" applyFont="1" applyFill="1" applyBorder="1" applyAlignment="1">
      <alignment horizontal="center" vertical="center"/>
    </xf>
    <xf numFmtId="3" fontId="9" fillId="27" borderId="62" xfId="0" applyNumberFormat="1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/>
    </xf>
    <xf numFmtId="0" fontId="9" fillId="27" borderId="53" xfId="0" applyFont="1" applyFill="1" applyBorder="1" applyAlignment="1">
      <alignment horizontal="center"/>
    </xf>
    <xf numFmtId="0" fontId="9" fillId="27" borderId="9" xfId="0" applyFont="1" applyFill="1" applyBorder="1" applyAlignment="1">
      <alignment horizontal="center"/>
    </xf>
    <xf numFmtId="185" fontId="9" fillId="27" borderId="9" xfId="0" applyNumberFormat="1" applyFont="1" applyFill="1" applyBorder="1" applyAlignment="1">
      <alignment horizontal="center" vertical="center"/>
    </xf>
    <xf numFmtId="0" fontId="9" fillId="27" borderId="54" xfId="0" applyFont="1" applyFill="1" applyBorder="1" applyAlignment="1">
      <alignment horizontal="center"/>
    </xf>
    <xf numFmtId="0" fontId="9" fillId="27" borderId="67" xfId="0" applyFont="1" applyFill="1" applyBorder="1" applyAlignment="1">
      <alignment horizontal="center"/>
    </xf>
    <xf numFmtId="0" fontId="9" fillId="27" borderId="59" xfId="0" applyFont="1" applyFill="1" applyBorder="1" applyAlignment="1">
      <alignment horizontal="center"/>
    </xf>
    <xf numFmtId="0" fontId="9" fillId="27" borderId="68" xfId="0" applyFont="1" applyFill="1" applyBorder="1" applyAlignment="1">
      <alignment horizontal="center"/>
    </xf>
    <xf numFmtId="185" fontId="9" fillId="27" borderId="59" xfId="0" applyNumberFormat="1" applyFont="1" applyFill="1" applyBorder="1" applyAlignment="1">
      <alignment horizontal="center" vertical="center"/>
    </xf>
    <xf numFmtId="0" fontId="9" fillId="27" borderId="69" xfId="0" applyFont="1" applyFill="1" applyBorder="1" applyAlignment="1">
      <alignment horizontal="center"/>
    </xf>
    <xf numFmtId="0" fontId="103" fillId="0" borderId="0" xfId="104" applyFont="1" applyFill="1" applyAlignment="1">
      <alignment vertical="center"/>
      <protection/>
    </xf>
    <xf numFmtId="0" fontId="62" fillId="0" borderId="0" xfId="104" applyFont="1" applyFill="1" applyAlignment="1">
      <alignment vertical="center"/>
      <protection/>
    </xf>
    <xf numFmtId="0" fontId="104" fillId="0" borderId="0" xfId="104" applyFont="1" applyFill="1" applyAlignment="1">
      <alignment vertical="center"/>
      <protection/>
    </xf>
    <xf numFmtId="0" fontId="1" fillId="0" borderId="32" xfId="104" applyFont="1" applyFill="1" applyBorder="1" applyAlignment="1">
      <alignment horizontal="center" vertical="center" wrapText="1"/>
      <protection/>
    </xf>
    <xf numFmtId="0" fontId="1" fillId="0" borderId="17" xfId="104" applyFont="1" applyFill="1" applyBorder="1" applyAlignment="1">
      <alignment horizontal="center" vertical="center" wrapText="1"/>
      <protection/>
    </xf>
    <xf numFmtId="0" fontId="1" fillId="0" borderId="33" xfId="104" applyFont="1" applyFill="1" applyBorder="1" applyAlignment="1">
      <alignment horizontal="center" vertical="center" wrapText="1"/>
      <protection/>
    </xf>
    <xf numFmtId="0" fontId="9" fillId="27" borderId="19" xfId="104" applyFont="1" applyFill="1" applyBorder="1" applyAlignment="1">
      <alignment vertical="center" wrapText="1"/>
      <protection/>
    </xf>
    <xf numFmtId="0" fontId="9" fillId="27" borderId="9" xfId="104" applyFont="1" applyFill="1" applyBorder="1" applyAlignment="1">
      <alignment vertical="center" wrapText="1"/>
      <protection/>
    </xf>
    <xf numFmtId="0" fontId="9" fillId="27" borderId="27" xfId="104" applyFont="1" applyFill="1" applyBorder="1" applyAlignment="1">
      <alignment vertical="center" wrapText="1"/>
      <protection/>
    </xf>
    <xf numFmtId="0" fontId="9" fillId="27" borderId="25" xfId="104" applyFont="1" applyFill="1" applyBorder="1" applyAlignment="1">
      <alignment vertical="center" wrapText="1"/>
      <protection/>
    </xf>
    <xf numFmtId="0" fontId="97" fillId="0" borderId="0" xfId="104" applyFont="1" applyFill="1" applyAlignment="1">
      <alignment vertical="center"/>
      <protection/>
    </xf>
    <xf numFmtId="0" fontId="56" fillId="27" borderId="38" xfId="0" applyFont="1" applyFill="1" applyBorder="1" applyAlignment="1">
      <alignment horizontal="center" vertical="center" wrapText="1"/>
    </xf>
    <xf numFmtId="9" fontId="57" fillId="27" borderId="40" xfId="0" applyNumberFormat="1" applyFont="1" applyFill="1" applyBorder="1" applyAlignment="1">
      <alignment horizontal="center" vertical="center" wrapText="1"/>
    </xf>
    <xf numFmtId="3" fontId="99" fillId="27" borderId="37" xfId="0" applyNumberFormat="1" applyFont="1" applyFill="1" applyBorder="1" applyAlignment="1">
      <alignment horizontal="center" vertical="center" wrapText="1"/>
    </xf>
    <xf numFmtId="3" fontId="99" fillId="27" borderId="9" xfId="0" applyNumberFormat="1" applyFont="1" applyFill="1" applyBorder="1" applyAlignment="1">
      <alignment horizontal="center" vertical="center" wrapText="1"/>
    </xf>
    <xf numFmtId="3" fontId="99" fillId="27" borderId="15" xfId="0" applyNumberFormat="1" applyFont="1" applyFill="1" applyBorder="1" applyAlignment="1">
      <alignment horizontal="center" vertical="center" wrapText="1"/>
    </xf>
    <xf numFmtId="3" fontId="99" fillId="27" borderId="22" xfId="0" applyNumberFormat="1" applyFont="1" applyFill="1" applyBorder="1" applyAlignment="1">
      <alignment horizontal="center" vertical="center" wrapText="1"/>
    </xf>
    <xf numFmtId="0" fontId="1" fillId="27" borderId="9" xfId="104" applyFont="1" applyFill="1" applyBorder="1" applyAlignment="1">
      <alignment horizontal="center" vertical="center" wrapText="1"/>
      <protection/>
    </xf>
    <xf numFmtId="220" fontId="9" fillId="27" borderId="9" xfId="53" applyNumberFormat="1" applyFont="1" applyFill="1" applyBorder="1" applyAlignment="1">
      <alignment horizontal="right" vertical="center" wrapText="1"/>
    </xf>
    <xf numFmtId="43" fontId="0" fillId="0" borderId="0" xfId="0" applyNumberFormat="1" applyAlignment="1">
      <alignment horizontal="center"/>
    </xf>
    <xf numFmtId="0" fontId="88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4" fillId="0" borderId="7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71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49" fontId="82" fillId="0" borderId="24" xfId="0" applyNumberFormat="1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49" fontId="3" fillId="27" borderId="44" xfId="0" applyNumberFormat="1" applyFont="1" applyFill="1" applyBorder="1" applyAlignment="1">
      <alignment horizontal="center"/>
    </xf>
    <xf numFmtId="0" fontId="3" fillId="27" borderId="15" xfId="0" applyFont="1" applyFill="1" applyBorder="1" applyAlignment="1">
      <alignment horizontal="center"/>
    </xf>
    <xf numFmtId="185" fontId="4" fillId="27" borderId="18" xfId="0" applyNumberFormat="1" applyFont="1" applyFill="1" applyBorder="1" applyAlignment="1">
      <alignment horizontal="center"/>
    </xf>
    <xf numFmtId="185" fontId="4" fillId="26" borderId="24" xfId="0" applyNumberFormat="1" applyFont="1" applyFill="1" applyBorder="1" applyAlignment="1">
      <alignment horizontal="center"/>
    </xf>
    <xf numFmtId="185" fontId="3" fillId="26" borderId="43" xfId="0" applyNumberFormat="1" applyFont="1" applyFill="1" applyBorder="1" applyAlignment="1">
      <alignment horizontal="center" vertical="top" wrapText="1"/>
    </xf>
    <xf numFmtId="185" fontId="3" fillId="26" borderId="72" xfId="0" applyNumberFormat="1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/>
    </xf>
    <xf numFmtId="185" fontId="3" fillId="27" borderId="43" xfId="0" applyNumberFormat="1" applyFont="1" applyFill="1" applyBorder="1" applyAlignment="1">
      <alignment horizontal="center" vertical="top" wrapText="1"/>
    </xf>
    <xf numFmtId="0" fontId="4" fillId="0" borderId="72" xfId="0" applyFont="1" applyBorder="1" applyAlignment="1">
      <alignment horizontal="center"/>
    </xf>
    <xf numFmtId="185" fontId="86" fillId="26" borderId="42" xfId="0" applyNumberFormat="1" applyFont="1" applyFill="1" applyBorder="1" applyAlignment="1">
      <alignment horizontal="center"/>
    </xf>
    <xf numFmtId="0" fontId="86" fillId="26" borderId="72" xfId="0" applyFont="1" applyFill="1" applyBorder="1" applyAlignment="1">
      <alignment horizontal="center"/>
    </xf>
    <xf numFmtId="220" fontId="4" fillId="27" borderId="9" xfId="53" applyNumberFormat="1" applyFont="1" applyFill="1" applyBorder="1" applyAlignment="1">
      <alignment horizontal="center"/>
    </xf>
    <xf numFmtId="220" fontId="4" fillId="27" borderId="9" xfId="53" applyNumberFormat="1" applyFont="1" applyFill="1" applyBorder="1" applyAlignment="1">
      <alignment horizontal="center"/>
    </xf>
    <xf numFmtId="3" fontId="99" fillId="27" borderId="19" xfId="0" applyNumberFormat="1" applyFont="1" applyFill="1" applyBorder="1" applyAlignment="1">
      <alignment horizontal="center" vertical="center" wrapText="1"/>
    </xf>
    <xf numFmtId="3" fontId="60" fillId="27" borderId="9" xfId="0" applyNumberFormat="1" applyFont="1" applyFill="1" applyBorder="1" applyAlignment="1">
      <alignment horizontal="center" vertical="center" wrapText="1"/>
    </xf>
    <xf numFmtId="3" fontId="60" fillId="27" borderId="22" xfId="0" applyNumberFormat="1" applyFont="1" applyFill="1" applyBorder="1" applyAlignment="1">
      <alignment horizontal="center" vertical="center" wrapText="1"/>
    </xf>
    <xf numFmtId="3" fontId="60" fillId="27" borderId="15" xfId="0" applyNumberFormat="1" applyFont="1" applyFill="1" applyBorder="1" applyAlignment="1">
      <alignment horizontal="center" vertical="center" wrapText="1"/>
    </xf>
    <xf numFmtId="3" fontId="9" fillId="27" borderId="22" xfId="104" applyNumberFormat="1" applyFont="1" applyFill="1" applyBorder="1" applyAlignment="1">
      <alignment vertical="center" wrapText="1"/>
      <protection/>
    </xf>
    <xf numFmtId="43" fontId="4" fillId="0" borderId="0" xfId="0" applyNumberFormat="1" applyFont="1" applyAlignment="1">
      <alignment/>
    </xf>
    <xf numFmtId="3" fontId="9" fillId="27" borderId="40" xfId="0" applyNumberFormat="1" applyFont="1" applyFill="1" applyBorder="1" applyAlignment="1">
      <alignment horizontal="left" vertical="center" wrapText="1"/>
    </xf>
    <xf numFmtId="3" fontId="4" fillId="27" borderId="9" xfId="53" applyNumberFormat="1" applyFont="1" applyFill="1" applyBorder="1" applyAlignment="1">
      <alignment horizontal="center"/>
    </xf>
    <xf numFmtId="3" fontId="82" fillId="28" borderId="9" xfId="0" applyNumberFormat="1" applyFont="1" applyFill="1" applyBorder="1" applyAlignment="1">
      <alignment horizontal="center"/>
    </xf>
    <xf numFmtId="3" fontId="8" fillId="26" borderId="9" xfId="0" applyNumberFormat="1" applyFont="1" applyFill="1" applyBorder="1" applyAlignment="1">
      <alignment horizontal="center"/>
    </xf>
    <xf numFmtId="3" fontId="82" fillId="29" borderId="25" xfId="0" applyNumberFormat="1" applyFont="1" applyFill="1" applyBorder="1" applyAlignment="1">
      <alignment horizontal="center"/>
    </xf>
    <xf numFmtId="3" fontId="85" fillId="26" borderId="9" xfId="0" applyNumberFormat="1" applyFont="1" applyFill="1" applyBorder="1" applyAlignment="1">
      <alignment horizontal="center"/>
    </xf>
    <xf numFmtId="3" fontId="9" fillId="27" borderId="9" xfId="104" applyNumberFormat="1" applyFont="1" applyFill="1" applyBorder="1" applyAlignment="1">
      <alignment vertical="center" wrapText="1"/>
      <protection/>
    </xf>
    <xf numFmtId="0" fontId="4" fillId="27" borderId="15" xfId="0" applyFont="1" applyFill="1" applyBorder="1" applyAlignment="1">
      <alignment horizontal="center"/>
    </xf>
    <xf numFmtId="0" fontId="4" fillId="27" borderId="73" xfId="0" applyFont="1" applyFill="1" applyBorder="1" applyAlignment="1">
      <alignment horizontal="center"/>
    </xf>
    <xf numFmtId="0" fontId="4" fillId="27" borderId="36" xfId="0" applyFont="1" applyFill="1" applyBorder="1" applyAlignment="1">
      <alignment horizontal="center"/>
    </xf>
    <xf numFmtId="0" fontId="3" fillId="27" borderId="15" xfId="0" applyFont="1" applyFill="1" applyBorder="1" applyAlignment="1">
      <alignment horizontal="center"/>
    </xf>
    <xf numFmtId="0" fontId="3" fillId="27" borderId="40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84" fillId="0" borderId="15" xfId="0" applyFont="1" applyFill="1" applyBorder="1" applyAlignment="1">
      <alignment horizontal="center"/>
    </xf>
    <xf numFmtId="0" fontId="84" fillId="0" borderId="73" xfId="0" applyFont="1" applyFill="1" applyBorder="1" applyAlignment="1">
      <alignment horizontal="center"/>
    </xf>
    <xf numFmtId="0" fontId="84" fillId="0" borderId="40" xfId="0" applyFont="1" applyFill="1" applyBorder="1" applyAlignment="1">
      <alignment horizontal="center"/>
    </xf>
    <xf numFmtId="0" fontId="3" fillId="0" borderId="7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/>
    </xf>
    <xf numFmtId="0" fontId="3" fillId="0" borderId="78" xfId="0" applyFont="1" applyFill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82" fillId="0" borderId="77" xfId="0" applyFont="1" applyFill="1" applyBorder="1" applyAlignment="1">
      <alignment horizontal="center"/>
    </xf>
    <xf numFmtId="0" fontId="82" fillId="0" borderId="80" xfId="0" applyFont="1" applyFill="1" applyBorder="1" applyAlignment="1">
      <alignment horizontal="center"/>
    </xf>
    <xf numFmtId="0" fontId="3" fillId="0" borderId="7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8" fillId="0" borderId="52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2" fillId="29" borderId="81" xfId="0" applyFont="1" applyFill="1" applyBorder="1" applyAlignment="1">
      <alignment horizontal="center" vertical="center"/>
    </xf>
    <xf numFmtId="0" fontId="82" fillId="29" borderId="8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97" fillId="0" borderId="2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26" borderId="83" xfId="0" applyFont="1" applyFill="1" applyBorder="1" applyAlignment="1">
      <alignment horizontal="center" vertical="center" wrapText="1"/>
    </xf>
    <xf numFmtId="0" fontId="97" fillId="26" borderId="84" xfId="0" applyFont="1" applyFill="1" applyBorder="1" applyAlignment="1">
      <alignment horizontal="center" vertical="center" wrapText="1"/>
    </xf>
    <xf numFmtId="0" fontId="97" fillId="0" borderId="85" xfId="0" applyFont="1" applyBorder="1" applyAlignment="1">
      <alignment horizontal="center"/>
    </xf>
    <xf numFmtId="0" fontId="97" fillId="0" borderId="78" xfId="0" applyFont="1" applyBorder="1" applyAlignment="1">
      <alignment horizontal="center"/>
    </xf>
    <xf numFmtId="0" fontId="97" fillId="0" borderId="80" xfId="0" applyFont="1" applyBorder="1" applyAlignment="1">
      <alignment horizontal="center"/>
    </xf>
    <xf numFmtId="0" fontId="1" fillId="0" borderId="86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05" fillId="0" borderId="88" xfId="0" applyFont="1" applyBorder="1" applyAlignment="1">
      <alignment horizontal="center"/>
    </xf>
    <xf numFmtId="0" fontId="50" fillId="0" borderId="88" xfId="0" applyFont="1" applyBorder="1" applyAlignment="1">
      <alignment horizontal="center"/>
    </xf>
    <xf numFmtId="0" fontId="97" fillId="26" borderId="89" xfId="0" applyFont="1" applyFill="1" applyBorder="1" applyAlignment="1">
      <alignment horizontal="center" vertical="center" wrapText="1"/>
    </xf>
    <xf numFmtId="0" fontId="97" fillId="26" borderId="53" xfId="0" applyFont="1" applyFill="1" applyBorder="1" applyAlignment="1">
      <alignment horizontal="center" vertical="center" wrapText="1"/>
    </xf>
    <xf numFmtId="0" fontId="1" fillId="0" borderId="8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0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97" fillId="26" borderId="91" xfId="0" applyFont="1" applyFill="1" applyBorder="1" applyAlignment="1">
      <alignment horizontal="center" vertical="center" wrapText="1"/>
    </xf>
    <xf numFmtId="0" fontId="97" fillId="26" borderId="36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9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0" fontId="96" fillId="0" borderId="36" xfId="0" applyFont="1" applyBorder="1" applyAlignment="1">
      <alignment horizontal="center" vertical="center" wrapText="1"/>
    </xf>
    <xf numFmtId="0" fontId="100" fillId="0" borderId="9" xfId="0" applyFont="1" applyBorder="1" applyAlignment="1">
      <alignment horizontal="center" vertical="center" wrapText="1"/>
    </xf>
    <xf numFmtId="0" fontId="99" fillId="27" borderId="92" xfId="0" applyFont="1" applyFill="1" applyBorder="1" applyAlignment="1">
      <alignment horizontal="center" vertical="center" wrapText="1"/>
    </xf>
    <xf numFmtId="0" fontId="99" fillId="27" borderId="21" xfId="0" applyFont="1" applyFill="1" applyBorder="1" applyAlignment="1">
      <alignment horizontal="center" vertical="center" wrapText="1"/>
    </xf>
    <xf numFmtId="0" fontId="99" fillId="27" borderId="91" xfId="0" applyFont="1" applyFill="1" applyBorder="1" applyAlignment="1">
      <alignment horizontal="center" vertical="center" wrapText="1"/>
    </xf>
    <xf numFmtId="0" fontId="1" fillId="0" borderId="93" xfId="104" applyFont="1" applyFill="1" applyBorder="1" applyAlignment="1">
      <alignment horizontal="center" vertical="center" wrapText="1"/>
      <protection/>
    </xf>
    <xf numFmtId="0" fontId="1" fillId="0" borderId="37" xfId="104" applyFont="1" applyFill="1" applyBorder="1" applyAlignment="1">
      <alignment horizontal="center" vertical="center" wrapText="1"/>
      <protection/>
    </xf>
    <xf numFmtId="0" fontId="1" fillId="0" borderId="94" xfId="104" applyFont="1" applyFill="1" applyBorder="1" applyAlignment="1">
      <alignment horizontal="center" vertical="center" wrapText="1"/>
      <protection/>
    </xf>
    <xf numFmtId="0" fontId="3" fillId="0" borderId="93" xfId="104" applyFont="1" applyFill="1" applyBorder="1" applyAlignment="1">
      <alignment horizontal="center" vertical="center" wrapText="1"/>
      <protection/>
    </xf>
    <xf numFmtId="0" fontId="3" fillId="0" borderId="37" xfId="104" applyFont="1" applyFill="1" applyBorder="1" applyAlignment="1">
      <alignment horizontal="center" vertical="center" wrapText="1"/>
      <protection/>
    </xf>
    <xf numFmtId="0" fontId="3" fillId="0" borderId="94" xfId="104" applyFont="1" applyFill="1" applyBorder="1" applyAlignment="1">
      <alignment horizontal="center" vertical="center" wrapText="1"/>
      <protection/>
    </xf>
    <xf numFmtId="0" fontId="3" fillId="0" borderId="32" xfId="104" applyFont="1" applyFill="1" applyBorder="1" applyAlignment="1">
      <alignment horizontal="center" vertical="center" wrapText="1"/>
      <protection/>
    </xf>
    <xf numFmtId="0" fontId="3" fillId="0" borderId="17" xfId="104" applyFont="1" applyFill="1" applyBorder="1" applyAlignment="1">
      <alignment horizontal="center" vertical="center" wrapText="1"/>
      <protection/>
    </xf>
    <xf numFmtId="0" fontId="3" fillId="0" borderId="33" xfId="104" applyFont="1" applyFill="1" applyBorder="1" applyAlignment="1">
      <alignment horizontal="center" vertical="center" wrapText="1"/>
      <protection/>
    </xf>
    <xf numFmtId="0" fontId="3" fillId="0" borderId="95" xfId="104" applyFont="1" applyFill="1" applyBorder="1" applyAlignment="1">
      <alignment horizontal="center" vertical="center" wrapText="1"/>
      <protection/>
    </xf>
    <xf numFmtId="0" fontId="3" fillId="0" borderId="76" xfId="104" applyFont="1" applyFill="1" applyBorder="1" applyAlignment="1">
      <alignment horizontal="center" vertical="center" wrapText="1"/>
      <protection/>
    </xf>
    <xf numFmtId="0" fontId="3" fillId="0" borderId="96" xfId="104" applyFont="1" applyFill="1" applyBorder="1" applyAlignment="1">
      <alignment horizontal="center" vertical="center" wrapText="1"/>
      <protection/>
    </xf>
    <xf numFmtId="0" fontId="1" fillId="0" borderId="95" xfId="104" applyFont="1" applyFill="1" applyBorder="1" applyAlignment="1">
      <alignment horizontal="center" vertical="center" wrapText="1"/>
      <protection/>
    </xf>
    <xf numFmtId="0" fontId="1" fillId="0" borderId="76" xfId="104" applyFont="1" applyFill="1" applyBorder="1" applyAlignment="1">
      <alignment horizontal="center" vertical="center" wrapText="1"/>
      <protection/>
    </xf>
    <xf numFmtId="0" fontId="1" fillId="0" borderId="96" xfId="104" applyFont="1" applyFill="1" applyBorder="1" applyAlignment="1">
      <alignment horizontal="center" vertical="center" wrapText="1"/>
      <protection/>
    </xf>
    <xf numFmtId="0" fontId="1" fillId="0" borderId="17" xfId="104" applyFont="1" applyFill="1" applyBorder="1" applyAlignment="1">
      <alignment horizontal="center" vertical="center" wrapText="1"/>
      <protection/>
    </xf>
    <xf numFmtId="0" fontId="1" fillId="0" borderId="33" xfId="104" applyFont="1" applyFill="1" applyBorder="1" applyAlignment="1">
      <alignment horizontal="center" vertical="center" wrapText="1"/>
      <protection/>
    </xf>
    <xf numFmtId="0" fontId="1" fillId="0" borderId="32" xfId="104" applyFont="1" applyFill="1" applyBorder="1" applyAlignment="1">
      <alignment horizontal="center" vertical="center" wrapText="1"/>
      <protection/>
    </xf>
  </cellXfs>
  <cellStyles count="141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2" xfId="104"/>
    <cellStyle name="Normal Table" xfId="105"/>
    <cellStyle name="Note" xfId="106"/>
    <cellStyle name="Output" xfId="107"/>
    <cellStyle name="Output Amounts" xfId="108"/>
    <cellStyle name="Percent" xfId="109"/>
    <cellStyle name="Percent [2]" xfId="110"/>
    <cellStyle name="percentage difference" xfId="111"/>
    <cellStyle name="percentage difference one decimal" xfId="112"/>
    <cellStyle name="percentage difference zero decimal" xfId="113"/>
    <cellStyle name="Pevný" xfId="114"/>
    <cellStyle name="Presentation" xfId="115"/>
    <cellStyle name="Proj" xfId="116"/>
    <cellStyle name="Publication" xfId="117"/>
    <cellStyle name="STYL1 - Style1" xfId="118"/>
    <cellStyle name="Style 1" xfId="119"/>
    <cellStyle name="Text" xfId="120"/>
    <cellStyle name="Title" xfId="121"/>
    <cellStyle name="Total" xfId="122"/>
    <cellStyle name="Warning Text" xfId="123"/>
    <cellStyle name="WebAnchor1" xfId="124"/>
    <cellStyle name="WebAnchor2" xfId="125"/>
    <cellStyle name="WebAnchor3" xfId="126"/>
    <cellStyle name="WebAnchor4" xfId="127"/>
    <cellStyle name="WebAnchor5" xfId="128"/>
    <cellStyle name="WebAnchor6" xfId="129"/>
    <cellStyle name="WebAnchor7" xfId="130"/>
    <cellStyle name="Webexclude" xfId="131"/>
    <cellStyle name="WebFN" xfId="132"/>
    <cellStyle name="WebFN1" xfId="133"/>
    <cellStyle name="WebFN2" xfId="134"/>
    <cellStyle name="WebFN3" xfId="135"/>
    <cellStyle name="WebFN4" xfId="136"/>
    <cellStyle name="WebHR" xfId="137"/>
    <cellStyle name="WebIndent1" xfId="138"/>
    <cellStyle name="WebIndent1wFN3" xfId="139"/>
    <cellStyle name="WebIndent2" xfId="140"/>
    <cellStyle name="WebNoBR" xfId="141"/>
    <cellStyle name="Záhlaví 1" xfId="142"/>
    <cellStyle name="Záhlaví 2" xfId="143"/>
    <cellStyle name="zero" xfId="144"/>
    <cellStyle name="ДАТА" xfId="145"/>
    <cellStyle name="ДЕНЕЖНЫЙ_BOPENGC" xfId="146"/>
    <cellStyle name="ЗАГОЛОВОК1" xfId="147"/>
    <cellStyle name="ЗАГОЛОВОК2" xfId="148"/>
    <cellStyle name="ИТОГОВЫЙ" xfId="149"/>
    <cellStyle name="Обычный_BOPENGC" xfId="150"/>
    <cellStyle name="ПРОЦЕНТНЫЙ_BOPENGC" xfId="151"/>
    <cellStyle name="ТЕКСТ" xfId="152"/>
    <cellStyle name="ФИКСИРОВАННЫЙ" xfId="153"/>
    <cellStyle name="ФИНАНСОВЫЙ_BOPENGC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externalLink" Target="externalLinks/externalLink55.xml" /><Relationship Id="rId63" Type="http://schemas.openxmlformats.org/officeDocument/2006/relationships/externalLink" Target="externalLinks/externalLink56.xml" /><Relationship Id="rId64" Type="http://schemas.openxmlformats.org/officeDocument/2006/relationships/externalLink" Target="externalLinks/externalLink57.xml" /><Relationship Id="rId6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_data\Redi\redi\2005\2005%20buletini%20Korrik%202006\Sample%20Buletini%202005%20Prill_2006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ida\Downloads\Situacion%20Buxheti%202018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ida\Downloads\Situacion%20Buxheti%20201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rnela.Bejte\AppData\Local\Microsoft\Windows\INetCache\Content.Outlook\TSRFUS7M\iml%202019\Evidenca%20Mujore%20Janar%2020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  <sheetName val="sust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Data_Check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  <sheetName val="debt_stock_table"/>
      <sheetName val="Aggregate_"/>
      <sheetName val="03-05_previous"/>
      <sheetName val="new_disbursements_assumption"/>
      <sheetName val="Table_debt_service"/>
      <sheetName val="Triangle_arrears_interests"/>
      <sheetName val="copydebt_service"/>
      <sheetName val="Obligations_"/>
      <sheetName val="Triangle_lower_ceilings"/>
      <sheetName val="Triangle_arrears"/>
      <sheetName val="Stock_arrears"/>
      <sheetName val="Trian_new_non-conc_disbur"/>
      <sheetName val="Aggregate_previous"/>
      <sheetName val="debt_stock"/>
      <sheetName val="private_debt_triangle"/>
      <sheetName val="ouput_fiscal"/>
      <sheetName val="Table_BOP__presenation"/>
      <sheetName val="FDI,_incl_Privatization"/>
      <sheetName val="private_debt"/>
      <sheetName val="Output_real"/>
      <sheetName val="IMF_disb"/>
      <sheetName val="Prog_Finance"/>
      <sheetName val="Table_Fin_req"/>
      <sheetName val="RED-tb27-30_(2)"/>
      <sheetName val="Sustainability_Input"/>
      <sheetName val="9_monthsbop"/>
      <sheetName val="Table_Fin_req_"/>
      <sheetName val="Sheet1_(2)"/>
      <sheetName val="BOP_formatted"/>
      <sheetName val="deflators_and_volume"/>
      <sheetName val="table__"/>
      <sheetName val="BOP_GDP"/>
      <sheetName val="Sheet1_(3)"/>
      <sheetName val="table_deflat_and_volume__"/>
      <sheetName val="Stock_april"/>
      <sheetName val="Output_for_charts_BOP"/>
      <sheetName val="imf_new_borrowing"/>
      <sheetName val="debt_service_of_arrears"/>
      <sheetName val="ouput_marian"/>
      <sheetName val="input_pier"/>
      <sheetName val="Output_for_charts_trade"/>
      <sheetName val="Disb_2004"/>
      <sheetName val="BOP_formatted_EU"/>
      <sheetName val="Table_Fin_req__EU"/>
      <sheetName val="IMF_"/>
      <sheetName val="out_fiscal"/>
      <sheetName val="BOP_table"/>
      <sheetName val="chart_"/>
      <sheetName val="disb_MT"/>
      <sheetName val="Trian__non-conc_disb"/>
      <sheetName val="Disb_proj"/>
      <sheetName val="Dbt_Serv"/>
      <sheetName val="DS_of_arrears"/>
      <sheetName val="Fin_req"/>
      <sheetName val="BOP_Euro"/>
      <sheetName val="IMF__REDLINE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  <sheetName val="Quarterly_Raw_Data"/>
      <sheetName val="Quarterly_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  <sheetName val="Macro__Ind_"/>
      <sheetName val="Exch_Rate"/>
      <sheetName val="Pub_Fin_"/>
      <sheetName val="Exp_Lend"/>
      <sheetName val="Prices_Exch_Money"/>
      <sheetName val="Int_Rate"/>
      <sheetName val="Ext_debt"/>
      <sheetName val="Fig1p2_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> </v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> </v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> </v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> </v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
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
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
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> </v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  <sheetName val="SUMMARY_TABLE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> </v>
          </cell>
          <cell r="AF37" t="str">
            <v> </v>
          </cell>
          <cell r="AG37">
            <v>25</v>
          </cell>
        </row>
        <row r="38">
          <cell r="D38">
            <v>15</v>
          </cell>
          <cell r="AE38" t="str">
            <v> </v>
          </cell>
          <cell r="AF38" t="str">
            <v> </v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> </v>
          </cell>
        </row>
        <row r="41">
          <cell r="D41">
            <v>7.6</v>
          </cell>
          <cell r="AG41">
            <v>7.6</v>
          </cell>
          <cell r="AI41" t="str">
            <v> </v>
          </cell>
        </row>
        <row r="42">
          <cell r="D42">
            <v>15</v>
          </cell>
          <cell r="AG42" t="str">
            <v> </v>
          </cell>
          <cell r="AH42">
            <v>15</v>
          </cell>
        </row>
        <row r="43">
          <cell r="D43">
            <v>15</v>
          </cell>
          <cell r="AG43" t="str">
            <v> </v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> </v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> </v>
          </cell>
          <cell r="AQ133">
            <v>1</v>
          </cell>
        </row>
        <row r="134">
          <cell r="D134" t="str">
            <v>ok</v>
          </cell>
          <cell r="AP134" t="str">
            <v> </v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> </v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> </v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>                              </v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>                                        </v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  <sheetName val="Triangle_private"/>
      <sheetName val="energy_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  <sheetName val="GDP_by_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  <sheetName val="Updated_SummaryCG"/>
      <sheetName val="Q_Fis-Impulse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> </v>
          </cell>
          <cell r="AV34" t="str">
            <v> </v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> </v>
          </cell>
          <cell r="AV35" t="str">
            <v> </v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large_projects"/>
      <sheetName val="BoP_OUT_Medium"/>
      <sheetName val="BoP_OUT_Long"/>
      <sheetName val="IMF_Assistance"/>
      <sheetName val="Terms_of_Trade"/>
      <sheetName val="Key_Ratios"/>
      <sheetName val="Debt_Service__Long"/>
      <sheetName val="DebtService_to_budget"/>
      <sheetName val="Workspace_contents"/>
      <sheetName val="MULT-Ass_"/>
      <sheetName val="Tab_4"/>
      <sheetName val="by_creditor-after"/>
      <sheetName val="by_creditor-before"/>
      <sheetName val="Bilateral_Assistance"/>
      <sheetName val="by_type_of_debt-after"/>
      <sheetName val="by_type_of_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  <sheetName val="1995_RoW"/>
      <sheetName val="1995_CIS"/>
      <sheetName val="1996_RoW"/>
      <sheetName val="1997_RoW"/>
      <sheetName val="1997_CIS"/>
      <sheetName val="1998_RoW"/>
      <sheetName val="1998_CIS"/>
      <sheetName val="1995_BoP"/>
      <sheetName val="1996_BoP"/>
      <sheetName val="1996_CIS"/>
      <sheetName val="BoP_NBM"/>
      <sheetName val="houston_vs__pre_PC"/>
      <sheetName val="BOP_2000"/>
      <sheetName val="BP_1999"/>
      <sheetName val="Houston_terms"/>
      <sheetName val="DSP_for_IMF_2000_-_2002"/>
      <sheetName val="Pronostic_2001"/>
      <sheetName val="Table_BOARD_trans_gaz"/>
      <sheetName val="Table_BOARD_gaz"/>
      <sheetName val="Table_BOARD_trans"/>
      <sheetName val="Bef_PC"/>
      <sheetName val="Sheet1_(2)"/>
      <sheetName val="Debt_Service_2001__board"/>
      <sheetName val="Debt_Service_2001_"/>
      <sheetName val="creditors_before_PC_"/>
      <sheetName val="table_euro"/>
      <sheetName val="Table_13"/>
      <sheetName val="Table_Y"/>
      <sheetName val="Summary_Naples"/>
      <sheetName val="Summary_Houston"/>
      <sheetName val="Debt_Service_us"/>
      <sheetName val="Debt_Service"/>
      <sheetName val="TRiangle_imf"/>
      <sheetName val="Moldova_Table25"/>
      <sheetName val="Triangle_private"/>
      <sheetName val="private_debt"/>
      <sheetName val="naples_stock_2000"/>
      <sheetName val="Pronostic_2002opt"/>
      <sheetName val="macro_input"/>
      <sheetName val="trade_projections"/>
      <sheetName val="Complete_Data_Set_(quarterly)"/>
      <sheetName val="2001-_I_quarter"/>
      <sheetName val="Complete_Data_Set_(annual)"/>
      <sheetName val="_weo_assumptions"/>
      <sheetName val="summary_BOP"/>
      <sheetName val="2001_prel"/>
      <sheetName val="Pronostic_2001opt"/>
      <sheetName val="dsa_base_case"/>
      <sheetName val="dsa_output"/>
      <sheetName val="energy_trg"/>
      <sheetName val="Table_old"/>
      <sheetName val="after_paris_club_houston"/>
      <sheetName val="1997_BoP"/>
      <sheetName val="BP_1997"/>
      <sheetName val="1998_BoP"/>
      <sheetName val="BP_1998"/>
      <sheetName val="pron01-04_opt"/>
      <sheetName val="after_pc_naples_flow"/>
      <sheetName val="_medium_term_"/>
      <sheetName val="after_pc_naples_stock"/>
      <sheetName val="naples_stock_2002"/>
      <sheetName val="Summary_Bef_PC"/>
      <sheetName val="Table_board"/>
      <sheetName val="percentange_change"/>
      <sheetName val="Table_7"/>
      <sheetName val="Demfast_98"/>
      <sheetName val="FP_Model_Input"/>
      <sheetName val="debt_indicators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  <sheetName val="A_Current_Data"/>
      <sheetName val="A_Previous_Data"/>
      <sheetName val="Q_Current_Data"/>
      <sheetName val="Q_Previous_Data"/>
      <sheetName val="Weights_Data"/>
      <sheetName val="Compare_(Non-Euro)"/>
      <sheetName val="Annual_(Non-Euro)"/>
      <sheetName val="Quarterly_(Non-Euro)"/>
      <sheetName val="Weights_(Non-Euro)"/>
      <sheetName val="A_Current_Data_(Non-Euro)"/>
      <sheetName val="A_Previous_Data_(Non-Euro)"/>
      <sheetName val="Q_Current_Data_(Non-Euro)"/>
      <sheetName val="Q_Previous_Data_(Non-Euro)"/>
      <sheetName val="Weights_Data_(Non-Euro)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  <sheetName val="SA_CPI_Fig_"/>
      <sheetName val="SA_HP_Fig_"/>
      <sheetName val="HP-filt_Fig_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> </v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> </v>
          </cell>
          <cell r="BS12" t="str">
            <v> </v>
          </cell>
          <cell r="BT12" t="str">
            <v> </v>
          </cell>
          <cell r="BV12" t="str">
            <v> </v>
          </cell>
          <cell r="CE12" t="str">
            <v> </v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> </v>
          </cell>
          <cell r="BS15" t="str">
            <v> </v>
          </cell>
          <cell r="BT15" t="str">
            <v> </v>
          </cell>
          <cell r="BV15" t="str">
            <v> </v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  <sheetName val="Mon-tab_with_2007_for_Auth(2)"/>
      <sheetName val="Table_for_Auth--Final_Apr_28_04"/>
      <sheetName val="BOA_cash_flow_2004"/>
      <sheetName val="Monetary_output_to_REAL"/>
      <sheetName val="BOA_cash_flow_2003"/>
      <sheetName val="BOP_CF2004_Revised_April_8_2004"/>
      <sheetName val="INTEREST_RATES"/>
      <sheetName val="2003-2005_plan-present"/>
      <sheetName val="Data_for_2003_BOP"/>
      <sheetName val="Imports_in_months_of_G&amp;S"/>
      <sheetName val="Domestic_financing_2004-05"/>
      <sheetName val="Pierre_output_table"/>
      <sheetName val="Output_for_charts--Monetary"/>
      <sheetName val="Charts_for_SR"/>
      <sheetName val="Fiscal_data_sheet_for_charts"/>
      <sheetName val="Mon-tab_with_2007"/>
      <sheetName val="12__Disbursements"/>
      <sheetName val="1__Quant_Cond_Table"/>
      <sheetName val="Old_charts_1"/>
      <sheetName val="Old_charts_2"/>
      <sheetName val="Old_charts_3"/>
      <sheetName val="Old_charts_4"/>
      <sheetName val="Old_charts_5"/>
      <sheetName val="Junk_follows--&gt;"/>
      <sheetName val="nEW_4_MONTHS_OF_RES_DATA"/>
      <sheetName val="Changes_to_CA_for_PDR"/>
      <sheetName val="Changes_to_CA_due_to_PDR"/>
      <sheetName val="4_months_of_imports--OLD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  <sheetName val="SR_Table"/>
      <sheetName val="SR_Table_FR"/>
      <sheetName val="SR_Table_Perc_"/>
      <sheetName val="SR_Table_Perc__FR"/>
      <sheetName val="SR_Table6"/>
      <sheetName val="rev_new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ne leke"/>
    </sheetNames>
    <sheetDataSet>
      <sheetData sheetId="0">
        <row r="8">
          <cell r="Q8">
            <v>30412885</v>
          </cell>
        </row>
        <row r="13">
          <cell r="Q13">
            <v>4554086</v>
          </cell>
        </row>
        <row r="16">
          <cell r="Q16">
            <v>37554791</v>
          </cell>
        </row>
        <row r="63">
          <cell r="Q63">
            <v>7240851</v>
          </cell>
        </row>
        <row r="67">
          <cell r="Q67">
            <v>79762613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ne leke"/>
      <sheetName val="Sheet1"/>
    </sheetNames>
    <sheetDataSet>
      <sheetData sheetId="0">
        <row r="8">
          <cell r="D8">
            <v>33000000</v>
          </cell>
        </row>
        <row r="13">
          <cell r="D13">
            <v>6000000</v>
          </cell>
        </row>
        <row r="16">
          <cell r="D16">
            <v>42000000</v>
          </cell>
        </row>
        <row r="64">
          <cell r="D64">
            <v>11000000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Janar 2019"/>
      <sheetName val="Shkurt 2019"/>
      <sheetName val="Mars 2019"/>
      <sheetName val="Prill 2019"/>
      <sheetName val="Maj 2019"/>
      <sheetName val="qershor 2019"/>
      <sheetName val="korrik 2019"/>
      <sheetName val="korrik 2019 sipas app"/>
      <sheetName val="Sheet1"/>
    </sheetNames>
    <sheetDataSet>
      <sheetData sheetId="3">
        <row r="5">
          <cell r="C5">
            <v>33000000</v>
          </cell>
        </row>
        <row r="11">
          <cell r="C11">
            <v>6000000</v>
          </cell>
        </row>
        <row r="15">
          <cell r="C15">
            <v>42000000</v>
          </cell>
        </row>
        <row r="63">
          <cell r="C63">
            <v>11000000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  <sheetName val="Chart__mon-growth"/>
      <sheetName val="Chart__mon-shar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12.00390625" style="0" customWidth="1"/>
    <col min="2" max="2" width="26.57421875" style="0" customWidth="1"/>
    <col min="3" max="3" width="14.00390625" style="0" customWidth="1"/>
    <col min="4" max="4" width="10.28125" style="15" customWidth="1"/>
    <col min="5" max="6" width="12.28125" style="15" customWidth="1"/>
    <col min="7" max="7" width="18.140625" style="15" customWidth="1"/>
    <col min="8" max="8" width="18.28125" style="15" customWidth="1"/>
    <col min="9" max="9" width="15.00390625" style="15" customWidth="1"/>
  </cols>
  <sheetData>
    <row r="2" spans="1:9" s="14" customFormat="1" ht="15.75">
      <c r="A2" s="257" t="s">
        <v>115</v>
      </c>
      <c r="D2" s="19"/>
      <c r="E2" s="19"/>
      <c r="F2" s="19"/>
      <c r="G2" s="19" t="s">
        <v>162</v>
      </c>
      <c r="H2" s="19"/>
      <c r="I2" s="19"/>
    </row>
    <row r="3" spans="1:10" ht="15.75">
      <c r="A3" s="258"/>
      <c r="B3" s="259"/>
      <c r="C3" s="259"/>
      <c r="D3" s="260"/>
      <c r="E3" s="260"/>
      <c r="F3" s="260"/>
      <c r="G3" s="260"/>
      <c r="H3" s="260"/>
      <c r="I3" s="260"/>
      <c r="J3" s="259"/>
    </row>
    <row r="4" spans="1:10" ht="13.5" thickBot="1">
      <c r="A4" s="259"/>
      <c r="B4" s="259"/>
      <c r="C4" s="259"/>
      <c r="D4" s="260"/>
      <c r="E4" s="260"/>
      <c r="F4" s="260"/>
      <c r="H4" s="260"/>
      <c r="I4" s="261" t="s">
        <v>49</v>
      </c>
      <c r="J4" s="259"/>
    </row>
    <row r="5" spans="1:10" ht="12.75">
      <c r="A5" s="262"/>
      <c r="B5" s="263"/>
      <c r="C5" s="263"/>
      <c r="D5" s="264"/>
      <c r="E5" s="264"/>
      <c r="F5" s="264"/>
      <c r="G5" s="264"/>
      <c r="H5" s="264"/>
      <c r="I5" s="265"/>
      <c r="J5" s="259"/>
    </row>
    <row r="6" spans="1:10" ht="12.75">
      <c r="A6" s="266" t="s">
        <v>22</v>
      </c>
      <c r="B6" s="300" t="s">
        <v>116</v>
      </c>
      <c r="C6" s="301"/>
      <c r="D6" s="301"/>
      <c r="E6" s="301"/>
      <c r="F6" s="302"/>
      <c r="G6" s="8" t="s">
        <v>23</v>
      </c>
      <c r="H6" s="303">
        <v>14</v>
      </c>
      <c r="I6" s="304"/>
      <c r="J6" s="259"/>
    </row>
    <row r="7" spans="1:10" ht="12.75">
      <c r="A7" s="267"/>
      <c r="B7" s="268"/>
      <c r="C7" s="268"/>
      <c r="D7" s="12"/>
      <c r="E7" s="12"/>
      <c r="F7" s="12"/>
      <c r="G7" s="12"/>
      <c r="H7" s="269"/>
      <c r="I7" s="270"/>
      <c r="J7" s="259"/>
    </row>
    <row r="8" spans="1:10" ht="12.75">
      <c r="A8" s="305" t="s">
        <v>117</v>
      </c>
      <c r="B8" s="306"/>
      <c r="C8" s="311" t="s">
        <v>133</v>
      </c>
      <c r="D8" s="312"/>
      <c r="E8" s="312"/>
      <c r="F8" s="312"/>
      <c r="G8" s="312"/>
      <c r="H8" s="312"/>
      <c r="I8" s="313"/>
      <c r="J8" s="259"/>
    </row>
    <row r="9" spans="1:10" ht="12.75">
      <c r="A9" s="307"/>
      <c r="B9" s="308"/>
      <c r="C9" s="13" t="s">
        <v>2</v>
      </c>
      <c r="D9" s="13" t="s">
        <v>3</v>
      </c>
      <c r="E9" s="13" t="s">
        <v>4</v>
      </c>
      <c r="F9" s="13" t="s">
        <v>5</v>
      </c>
      <c r="G9" s="13" t="s">
        <v>33</v>
      </c>
      <c r="H9" s="13" t="s">
        <v>74</v>
      </c>
      <c r="I9" s="271" t="s">
        <v>75</v>
      </c>
      <c r="J9" s="259"/>
    </row>
    <row r="10" spans="1:10" ht="18.75" customHeight="1">
      <c r="A10" s="309"/>
      <c r="B10" s="310"/>
      <c r="C10" s="10" t="s">
        <v>6</v>
      </c>
      <c r="D10" s="10" t="s">
        <v>24</v>
      </c>
      <c r="E10" s="10" t="s">
        <v>48</v>
      </c>
      <c r="F10" s="10" t="s">
        <v>48</v>
      </c>
      <c r="G10" s="10" t="s">
        <v>48</v>
      </c>
      <c r="H10" s="10" t="s">
        <v>6</v>
      </c>
      <c r="I10" s="314" t="s">
        <v>7</v>
      </c>
      <c r="J10" s="259"/>
    </row>
    <row r="11" spans="1:10" ht="33.75">
      <c r="A11" s="272" t="s">
        <v>118</v>
      </c>
      <c r="B11" s="273" t="s">
        <v>50</v>
      </c>
      <c r="C11" s="11" t="s">
        <v>137</v>
      </c>
      <c r="D11" s="11" t="s">
        <v>138</v>
      </c>
      <c r="E11" s="11" t="s">
        <v>139</v>
      </c>
      <c r="F11" s="11" t="s">
        <v>140</v>
      </c>
      <c r="G11" s="11" t="s">
        <v>163</v>
      </c>
      <c r="H11" s="11" t="s">
        <v>141</v>
      </c>
      <c r="I11" s="315"/>
      <c r="J11" s="259"/>
    </row>
    <row r="12" spans="1:10" ht="12.75">
      <c r="A12" s="274" t="s">
        <v>119</v>
      </c>
      <c r="B12" s="275" t="s">
        <v>134</v>
      </c>
      <c r="C12" s="276">
        <f>'[55]ne leke'!$Q$67/1000</f>
        <v>79762.613</v>
      </c>
      <c r="D12" s="276">
        <v>92000</v>
      </c>
      <c r="E12" s="276">
        <v>92000</v>
      </c>
      <c r="F12" s="276">
        <v>92200</v>
      </c>
      <c r="G12" s="276">
        <v>64220</v>
      </c>
      <c r="H12" s="276">
        <v>58053</v>
      </c>
      <c r="I12" s="277">
        <f>H12-G12</f>
        <v>-6167</v>
      </c>
      <c r="J12" s="259"/>
    </row>
    <row r="13" spans="1:10" ht="12.75">
      <c r="A13" s="274" t="s">
        <v>120</v>
      </c>
      <c r="B13" s="275" t="s">
        <v>121</v>
      </c>
      <c r="C13" s="276">
        <v>0</v>
      </c>
      <c r="D13" s="276">
        <v>0</v>
      </c>
      <c r="E13" s="276">
        <v>0</v>
      </c>
      <c r="F13" s="276">
        <v>0</v>
      </c>
      <c r="G13" s="276">
        <v>0</v>
      </c>
      <c r="H13" s="276">
        <v>0</v>
      </c>
      <c r="I13" s="277">
        <f>H13-G13</f>
        <v>0</v>
      </c>
      <c r="J13" s="259"/>
    </row>
    <row r="14" spans="1:10" ht="12.75">
      <c r="A14" s="274" t="s">
        <v>122</v>
      </c>
      <c r="B14" s="275" t="s">
        <v>123</v>
      </c>
      <c r="C14" s="276">
        <v>0</v>
      </c>
      <c r="D14" s="276">
        <v>0</v>
      </c>
      <c r="E14" s="276">
        <v>0</v>
      </c>
      <c r="F14" s="276">
        <v>0</v>
      </c>
      <c r="G14" s="276">
        <v>0</v>
      </c>
      <c r="H14" s="276">
        <v>0</v>
      </c>
      <c r="I14" s="277">
        <f>H14-G14</f>
        <v>0</v>
      </c>
      <c r="J14" s="259"/>
    </row>
    <row r="15" spans="1:10" ht="12.75">
      <c r="A15" s="274" t="s">
        <v>124</v>
      </c>
      <c r="B15" s="275" t="s">
        <v>125</v>
      </c>
      <c r="C15" s="276">
        <v>0</v>
      </c>
      <c r="D15" s="276">
        <v>0</v>
      </c>
      <c r="E15" s="276">
        <v>0</v>
      </c>
      <c r="F15" s="276">
        <v>0</v>
      </c>
      <c r="G15" s="276">
        <v>0</v>
      </c>
      <c r="H15" s="276">
        <v>0</v>
      </c>
      <c r="I15" s="277">
        <f>H15-G15</f>
        <v>0</v>
      </c>
      <c r="J15" s="259"/>
    </row>
    <row r="16" spans="1:10" ht="12.75">
      <c r="A16" s="274" t="s">
        <v>126</v>
      </c>
      <c r="B16" s="275" t="s">
        <v>127</v>
      </c>
      <c r="C16" s="276">
        <v>0</v>
      </c>
      <c r="D16" s="276">
        <v>0</v>
      </c>
      <c r="E16" s="276">
        <v>0</v>
      </c>
      <c r="F16" s="276">
        <v>0</v>
      </c>
      <c r="G16" s="276">
        <v>0</v>
      </c>
      <c r="H16" s="276">
        <v>0</v>
      </c>
      <c r="I16" s="277">
        <f>H16-G16</f>
        <v>0</v>
      </c>
      <c r="J16" s="259"/>
    </row>
    <row r="17" spans="1:10" ht="13.5" thickBot="1">
      <c r="A17" s="274" t="s">
        <v>128</v>
      </c>
      <c r="B17" s="275" t="s">
        <v>129</v>
      </c>
      <c r="C17" s="276"/>
      <c r="D17" s="276"/>
      <c r="E17" s="276"/>
      <c r="F17" s="276"/>
      <c r="G17" s="276"/>
      <c r="H17" s="276"/>
      <c r="I17" s="277"/>
      <c r="J17" s="259"/>
    </row>
    <row r="18" spans="1:10" ht="14.25" customHeight="1" thickBot="1">
      <c r="A18" s="316" t="s">
        <v>130</v>
      </c>
      <c r="B18" s="317"/>
      <c r="C18" s="278">
        <f aca="true" t="shared" si="0" ref="C18:I18">SUM(C12:C17)</f>
        <v>79762.613</v>
      </c>
      <c r="D18" s="278">
        <f t="shared" si="0"/>
        <v>92000</v>
      </c>
      <c r="E18" s="278">
        <f t="shared" si="0"/>
        <v>92000</v>
      </c>
      <c r="F18" s="278">
        <f t="shared" si="0"/>
        <v>92200</v>
      </c>
      <c r="G18" s="278">
        <f t="shared" si="0"/>
        <v>64220</v>
      </c>
      <c r="H18" s="278">
        <f t="shared" si="0"/>
        <v>58053</v>
      </c>
      <c r="I18" s="279">
        <f t="shared" si="0"/>
        <v>-6167</v>
      </c>
      <c r="J18" s="259"/>
    </row>
    <row r="19" spans="1:10" ht="15" customHeight="1" thickBot="1">
      <c r="A19" s="318" t="s">
        <v>131</v>
      </c>
      <c r="B19" s="319"/>
      <c r="C19" s="280"/>
      <c r="D19" s="280"/>
      <c r="E19" s="280"/>
      <c r="F19" s="280"/>
      <c r="G19" s="280"/>
      <c r="H19" s="281"/>
      <c r="I19" s="282"/>
      <c r="J19" s="259"/>
    </row>
    <row r="20" spans="1:10" s="56" customFormat="1" ht="13.5" thickBot="1">
      <c r="A20" s="320" t="s">
        <v>132</v>
      </c>
      <c r="B20" s="321"/>
      <c r="C20" s="283">
        <f aca="true" t="shared" si="1" ref="C20:H20">C18+C19</f>
        <v>79762.613</v>
      </c>
      <c r="D20" s="283">
        <f t="shared" si="1"/>
        <v>92000</v>
      </c>
      <c r="E20" s="283">
        <f t="shared" si="1"/>
        <v>92000</v>
      </c>
      <c r="F20" s="283">
        <f t="shared" si="1"/>
        <v>92200</v>
      </c>
      <c r="G20" s="283">
        <f t="shared" si="1"/>
        <v>64220</v>
      </c>
      <c r="H20" s="283">
        <f t="shared" si="1"/>
        <v>58053</v>
      </c>
      <c r="I20" s="284"/>
      <c r="J20" s="55"/>
    </row>
    <row r="21" spans="1:10" ht="12.75">
      <c r="A21" s="259"/>
      <c r="B21" s="259"/>
      <c r="C21" s="259"/>
      <c r="D21" s="260"/>
      <c r="E21" s="260"/>
      <c r="F21" s="260"/>
      <c r="G21" s="260"/>
      <c r="H21" s="260"/>
      <c r="I21" s="260"/>
      <c r="J21" s="259"/>
    </row>
    <row r="22" spans="1:10" ht="12.75">
      <c r="A22" s="259"/>
      <c r="B22" s="259"/>
      <c r="C22" s="259"/>
      <c r="D22" s="260"/>
      <c r="E22" s="260"/>
      <c r="F22" s="260"/>
      <c r="G22" s="260"/>
      <c r="H22" s="260"/>
      <c r="I22" s="260"/>
      <c r="J22" s="259"/>
    </row>
    <row r="23" spans="1:10" ht="12.75">
      <c r="A23" s="259"/>
      <c r="B23" s="259"/>
      <c r="C23" s="259"/>
      <c r="D23" s="260"/>
      <c r="E23" s="260"/>
      <c r="F23" s="260"/>
      <c r="G23" s="260"/>
      <c r="H23" s="260"/>
      <c r="I23" s="260"/>
      <c r="J23" s="259"/>
    </row>
  </sheetData>
  <sheetProtection/>
  <mergeCells count="8">
    <mergeCell ref="A19:B19"/>
    <mergeCell ref="A20:B20"/>
    <mergeCell ref="B6:F6"/>
    <mergeCell ref="H6:I6"/>
    <mergeCell ref="A8:B10"/>
    <mergeCell ref="C8:I8"/>
    <mergeCell ref="I10:I11"/>
    <mergeCell ref="A18:B18"/>
  </mergeCells>
  <printOptions/>
  <pageMargins left="0.4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3"/>
  <sheetViews>
    <sheetView zoomScalePageLayoutView="0" workbookViewId="0" topLeftCell="A1">
      <selection activeCell="B37" sqref="B37"/>
    </sheetView>
  </sheetViews>
  <sheetFormatPr defaultColWidth="9.140625" defaultRowHeight="12.75"/>
  <cols>
    <col min="1" max="1" width="11.7109375" style="15" customWidth="1"/>
    <col min="2" max="2" width="39.57421875" style="0" customWidth="1"/>
    <col min="3" max="3" width="12.140625" style="0" customWidth="1"/>
    <col min="4" max="4" width="13.57421875" style="15" customWidth="1"/>
    <col min="5" max="5" width="13.28125" style="15" customWidth="1"/>
    <col min="6" max="6" width="15.00390625" style="15" customWidth="1"/>
    <col min="7" max="7" width="18.57421875" style="15" customWidth="1"/>
    <col min="8" max="8" width="19.28125" style="15" customWidth="1"/>
    <col min="9" max="9" width="13.140625" style="41" customWidth="1"/>
  </cols>
  <sheetData>
    <row r="2" spans="1:9" s="14" customFormat="1" ht="15.75">
      <c r="A2" s="61" t="s">
        <v>82</v>
      </c>
      <c r="D2" s="19"/>
      <c r="E2" s="19"/>
      <c r="F2" s="19"/>
      <c r="G2" s="19"/>
      <c r="H2" s="19"/>
      <c r="I2" s="34"/>
    </row>
    <row r="3" spans="1:10" ht="13.5" thickBot="1">
      <c r="A3" s="16"/>
      <c r="B3" s="1"/>
      <c r="C3" s="1"/>
      <c r="D3" s="16"/>
      <c r="E3" s="16"/>
      <c r="F3" s="23"/>
      <c r="G3" s="24"/>
      <c r="H3" s="20"/>
      <c r="I3" s="35" t="s">
        <v>49</v>
      </c>
      <c r="J3" s="2"/>
    </row>
    <row r="4" spans="1:10" s="30" customFormat="1" ht="12.75">
      <c r="A4" s="25"/>
      <c r="B4" s="9"/>
      <c r="C4" s="9"/>
      <c r="D4" s="26"/>
      <c r="E4" s="26"/>
      <c r="F4" s="27"/>
      <c r="G4" s="27"/>
      <c r="H4" s="28"/>
      <c r="I4" s="36"/>
      <c r="J4" s="29"/>
    </row>
    <row r="5" spans="1:10" ht="12.75">
      <c r="A5" s="17" t="s">
        <v>22</v>
      </c>
      <c r="B5" s="62" t="s">
        <v>94</v>
      </c>
      <c r="C5" s="131"/>
      <c r="D5" s="131"/>
      <c r="E5" s="131"/>
      <c r="F5" s="131"/>
      <c r="G5" s="132"/>
      <c r="H5" s="8" t="s">
        <v>23</v>
      </c>
      <c r="I5" s="50" t="s">
        <v>95</v>
      </c>
      <c r="J5" s="2"/>
    </row>
    <row r="6" spans="1:10" ht="12.75">
      <c r="A6" s="17" t="s">
        <v>1</v>
      </c>
      <c r="B6" s="62" t="s">
        <v>104</v>
      </c>
      <c r="C6" s="133"/>
      <c r="D6" s="133"/>
      <c r="E6" s="133"/>
      <c r="F6" s="133"/>
      <c r="G6" s="134"/>
      <c r="H6" s="8" t="s">
        <v>51</v>
      </c>
      <c r="I6" s="50" t="s">
        <v>106</v>
      </c>
      <c r="J6" s="2"/>
    </row>
    <row r="7" spans="1:10" s="44" customFormat="1" ht="12.75">
      <c r="A7" s="306" t="s">
        <v>83</v>
      </c>
      <c r="B7" s="328" t="s">
        <v>50</v>
      </c>
      <c r="C7" s="13" t="s">
        <v>2</v>
      </c>
      <c r="D7" s="13" t="s">
        <v>3</v>
      </c>
      <c r="E7" s="13" t="s">
        <v>4</v>
      </c>
      <c r="F7" s="13" t="s">
        <v>5</v>
      </c>
      <c r="G7" s="13" t="s">
        <v>33</v>
      </c>
      <c r="H7" s="13" t="s">
        <v>74</v>
      </c>
      <c r="I7" s="37" t="s">
        <v>75</v>
      </c>
      <c r="J7" s="43"/>
    </row>
    <row r="8" spans="1:10" s="46" customFormat="1" ht="12.75">
      <c r="A8" s="308"/>
      <c r="B8" s="329"/>
      <c r="C8" s="10" t="s">
        <v>6</v>
      </c>
      <c r="D8" s="10" t="s">
        <v>24</v>
      </c>
      <c r="E8" s="10" t="s">
        <v>48</v>
      </c>
      <c r="F8" s="10" t="s">
        <v>48</v>
      </c>
      <c r="G8" s="10" t="s">
        <v>48</v>
      </c>
      <c r="H8" s="10" t="s">
        <v>6</v>
      </c>
      <c r="I8" s="322" t="s">
        <v>7</v>
      </c>
      <c r="J8" s="45"/>
    </row>
    <row r="9" spans="1:10" s="46" customFormat="1" ht="33.75">
      <c r="A9" s="310"/>
      <c r="B9" s="330"/>
      <c r="C9" s="11" t="s">
        <v>142</v>
      </c>
      <c r="D9" s="11" t="s">
        <v>143</v>
      </c>
      <c r="E9" s="11" t="s">
        <v>144</v>
      </c>
      <c r="F9" s="11" t="s">
        <v>145</v>
      </c>
      <c r="G9" s="11" t="s">
        <v>164</v>
      </c>
      <c r="H9" s="11" t="s">
        <v>165</v>
      </c>
      <c r="I9" s="323"/>
      <c r="J9" s="45"/>
    </row>
    <row r="10" spans="1:11" ht="12.75">
      <c r="A10" s="18">
        <v>600</v>
      </c>
      <c r="B10" s="4" t="s">
        <v>8</v>
      </c>
      <c r="C10" s="47">
        <f>'[55]ne leke'!$Q$8/1000</f>
        <v>30412.885</v>
      </c>
      <c r="D10" s="47">
        <f>'[57]Prill 2019'!$C$5/1000</f>
        <v>33000</v>
      </c>
      <c r="E10" s="47">
        <v>33000</v>
      </c>
      <c r="F10" s="47">
        <f>'[56]ne leke'!$D$8/1000</f>
        <v>33000</v>
      </c>
      <c r="G10" s="47">
        <f>2707*2+2782*2+2782*4+1000</f>
        <v>23106</v>
      </c>
      <c r="H10" s="285">
        <v>20995</v>
      </c>
      <c r="I10" s="33">
        <f>H10-G10</f>
        <v>-2111</v>
      </c>
      <c r="J10" s="2"/>
      <c r="K10" s="138"/>
    </row>
    <row r="11" spans="1:11" ht="12.75">
      <c r="A11" s="18">
        <v>601</v>
      </c>
      <c r="B11" s="4" t="s">
        <v>9</v>
      </c>
      <c r="C11" s="47">
        <f>'[55]ne leke'!$Q$13/1000</f>
        <v>4554.086</v>
      </c>
      <c r="D11" s="47">
        <f>'[57]Prill 2019'!$C$11/1000</f>
        <v>6000</v>
      </c>
      <c r="E11" s="47">
        <v>6000</v>
      </c>
      <c r="F11" s="47">
        <f>'[56]ne leke'!$D$13/1000</f>
        <v>6000</v>
      </c>
      <c r="G11" s="47">
        <f>543*2+558*2+558*4-1000</f>
        <v>3434</v>
      </c>
      <c r="H11" s="285">
        <v>3164.254</v>
      </c>
      <c r="I11" s="33">
        <f aca="true" t="shared" si="0" ref="I11:I16">H11-G11</f>
        <v>-269.7460000000001</v>
      </c>
      <c r="J11" s="292"/>
      <c r="K11" s="138"/>
    </row>
    <row r="12" spans="1:11" ht="12.75">
      <c r="A12" s="18">
        <v>602</v>
      </c>
      <c r="B12" s="4" t="s">
        <v>10</v>
      </c>
      <c r="C12" s="47">
        <f>'[55]ne leke'!$Q$16/1000</f>
        <v>37554.791</v>
      </c>
      <c r="D12" s="47">
        <f>'[57]Prill 2019'!$C$15/1000</f>
        <v>42000</v>
      </c>
      <c r="E12" s="47">
        <f>D12</f>
        <v>42000</v>
      </c>
      <c r="F12" s="47">
        <f>'[56]ne leke'!$D$16/1000</f>
        <v>42000</v>
      </c>
      <c r="G12" s="47">
        <f>3500*4+3500*4+200</f>
        <v>28200</v>
      </c>
      <c r="H12" s="286">
        <v>28011</v>
      </c>
      <c r="I12" s="33">
        <f t="shared" si="0"/>
        <v>-189</v>
      </c>
      <c r="J12" s="292"/>
      <c r="K12" s="138"/>
    </row>
    <row r="13" spans="1:11" ht="12.75">
      <c r="A13" s="18">
        <v>603</v>
      </c>
      <c r="B13" s="4" t="s">
        <v>11</v>
      </c>
      <c r="C13" s="47"/>
      <c r="D13" s="47"/>
      <c r="E13" s="47"/>
      <c r="F13" s="47"/>
      <c r="G13" s="47"/>
      <c r="H13" s="47"/>
      <c r="I13" s="33">
        <f t="shared" si="0"/>
        <v>0</v>
      </c>
      <c r="J13" s="2"/>
      <c r="K13" s="138"/>
    </row>
    <row r="14" spans="1:11" ht="12.75">
      <c r="A14" s="18">
        <v>604</v>
      </c>
      <c r="B14" s="4" t="s">
        <v>12</v>
      </c>
      <c r="C14" s="47"/>
      <c r="D14" s="47"/>
      <c r="E14" s="47"/>
      <c r="F14" s="47"/>
      <c r="G14" s="47"/>
      <c r="H14" s="47"/>
      <c r="I14" s="33">
        <f t="shared" si="0"/>
        <v>0</v>
      </c>
      <c r="J14" s="2"/>
      <c r="K14" s="138"/>
    </row>
    <row r="15" spans="1:11" ht="12.75">
      <c r="A15" s="18">
        <v>605</v>
      </c>
      <c r="B15" s="4" t="s">
        <v>13</v>
      </c>
      <c r="C15" s="47"/>
      <c r="D15" s="47"/>
      <c r="E15" s="47"/>
      <c r="F15" s="47"/>
      <c r="G15" s="47"/>
      <c r="H15" s="47"/>
      <c r="I15" s="33">
        <f t="shared" si="0"/>
        <v>0</v>
      </c>
      <c r="J15" s="2"/>
      <c r="K15" s="138"/>
    </row>
    <row r="16" spans="1:11" ht="12.75">
      <c r="A16" s="18">
        <v>606</v>
      </c>
      <c r="B16" s="4" t="s">
        <v>14</v>
      </c>
      <c r="C16" s="47"/>
      <c r="D16" s="47"/>
      <c r="E16" s="47"/>
      <c r="F16" s="47">
        <v>200</v>
      </c>
      <c r="G16" s="47">
        <v>200</v>
      </c>
      <c r="H16" s="47"/>
      <c r="I16" s="33">
        <f t="shared" si="0"/>
        <v>-200</v>
      </c>
      <c r="J16" s="2"/>
      <c r="K16" s="138"/>
    </row>
    <row r="17" spans="1:12" s="56" customFormat="1" ht="12.75">
      <c r="A17" s="51" t="s">
        <v>15</v>
      </c>
      <c r="B17" s="58" t="s">
        <v>16</v>
      </c>
      <c r="C17" s="59">
        <f>SUM(C10:C16)</f>
        <v>72521.76199999999</v>
      </c>
      <c r="D17" s="59">
        <f aca="true" t="shared" si="1" ref="D17:I17">SUM(D10:D16)</f>
        <v>81000</v>
      </c>
      <c r="E17" s="59">
        <f t="shared" si="1"/>
        <v>81000</v>
      </c>
      <c r="F17" s="59">
        <f t="shared" si="1"/>
        <v>81200</v>
      </c>
      <c r="G17" s="59">
        <f t="shared" si="1"/>
        <v>54940</v>
      </c>
      <c r="H17" s="298">
        <f t="shared" si="1"/>
        <v>52170.254</v>
      </c>
      <c r="I17" s="60">
        <f t="shared" si="1"/>
        <v>-2769.746</v>
      </c>
      <c r="J17" s="55"/>
      <c r="K17" s="138"/>
      <c r="L17" s="139"/>
    </row>
    <row r="18" spans="1:11" ht="12.75">
      <c r="A18" s="18">
        <v>230</v>
      </c>
      <c r="B18" s="4" t="s">
        <v>17</v>
      </c>
      <c r="C18" s="47"/>
      <c r="D18" s="47"/>
      <c r="E18" s="47"/>
      <c r="F18" s="47"/>
      <c r="G18" s="47"/>
      <c r="H18" s="47"/>
      <c r="I18" s="33">
        <f>H18-G18</f>
        <v>0</v>
      </c>
      <c r="J18" s="2"/>
      <c r="K18" s="138"/>
    </row>
    <row r="19" spans="1:11" ht="12.75">
      <c r="A19" s="18">
        <v>231</v>
      </c>
      <c r="B19" s="4" t="s">
        <v>18</v>
      </c>
      <c r="C19" s="47">
        <f>'[55]ne leke'!$Q$63/1000</f>
        <v>7240.851</v>
      </c>
      <c r="D19" s="47">
        <f>'[57]Prill 2019'!$C$63/1000</f>
        <v>11000</v>
      </c>
      <c r="E19" s="47">
        <f>D19</f>
        <v>11000</v>
      </c>
      <c r="F19" s="47">
        <f>'[56]ne leke'!$D$64/1000</f>
        <v>11000</v>
      </c>
      <c r="G19" s="47">
        <v>9280</v>
      </c>
      <c r="H19" s="294">
        <v>5882.64</v>
      </c>
      <c r="I19" s="33">
        <f>H19-G19</f>
        <v>-3397.3599999999997</v>
      </c>
      <c r="J19" s="2"/>
      <c r="K19" s="138"/>
    </row>
    <row r="20" spans="1:11" ht="12.75">
      <c r="A20" s="18">
        <v>232</v>
      </c>
      <c r="B20" s="4" t="s">
        <v>19</v>
      </c>
      <c r="C20" s="47"/>
      <c r="D20" s="47"/>
      <c r="E20" s="47"/>
      <c r="F20" s="47"/>
      <c r="G20" s="47"/>
      <c r="H20" s="47"/>
      <c r="I20" s="33">
        <f>H20-G20</f>
        <v>0</v>
      </c>
      <c r="J20" s="2"/>
      <c r="K20" s="138"/>
    </row>
    <row r="21" spans="1:11" ht="12.75">
      <c r="A21" s="31" t="s">
        <v>20</v>
      </c>
      <c r="B21" s="42" t="s">
        <v>34</v>
      </c>
      <c r="C21" s="32">
        <f>SUM(C18:C20)</f>
        <v>7240.851</v>
      </c>
      <c r="D21" s="32">
        <f aca="true" t="shared" si="2" ref="D21:I21">SUM(D18:D20)</f>
        <v>11000</v>
      </c>
      <c r="E21" s="32">
        <f t="shared" si="2"/>
        <v>11000</v>
      </c>
      <c r="F21" s="32">
        <f t="shared" si="2"/>
        <v>11000</v>
      </c>
      <c r="G21" s="32">
        <f t="shared" si="2"/>
        <v>9280</v>
      </c>
      <c r="H21" s="296">
        <f t="shared" si="2"/>
        <v>5882.64</v>
      </c>
      <c r="I21" s="38">
        <f t="shared" si="2"/>
        <v>-3397.3599999999997</v>
      </c>
      <c r="J21" s="2"/>
      <c r="K21" s="138"/>
    </row>
    <row r="22" spans="1:12" ht="12.75">
      <c r="A22" s="18">
        <v>230</v>
      </c>
      <c r="B22" s="4" t="s">
        <v>17</v>
      </c>
      <c r="C22" s="48"/>
      <c r="D22" s="48"/>
      <c r="E22" s="48"/>
      <c r="F22" s="48"/>
      <c r="G22" s="48"/>
      <c r="H22" s="48"/>
      <c r="I22" s="33">
        <f>H22-G22</f>
        <v>0</v>
      </c>
      <c r="J22" s="2"/>
      <c r="K22" s="138"/>
      <c r="L22" s="138"/>
    </row>
    <row r="23" spans="1:11" ht="12.75">
      <c r="A23" s="18">
        <v>231</v>
      </c>
      <c r="B23" s="4" t="s">
        <v>18</v>
      </c>
      <c r="C23" s="48"/>
      <c r="D23" s="48"/>
      <c r="E23" s="48"/>
      <c r="F23" s="48"/>
      <c r="G23" s="48"/>
      <c r="H23" s="48"/>
      <c r="I23" s="33">
        <f>H23-G23</f>
        <v>0</v>
      </c>
      <c r="J23" s="2"/>
      <c r="K23" s="138"/>
    </row>
    <row r="24" spans="1:11" ht="12.75">
      <c r="A24" s="18">
        <v>232</v>
      </c>
      <c r="B24" s="4" t="s">
        <v>19</v>
      </c>
      <c r="C24" s="48"/>
      <c r="D24" s="48"/>
      <c r="E24" s="48"/>
      <c r="F24" s="48"/>
      <c r="G24" s="48"/>
      <c r="H24" s="48"/>
      <c r="I24" s="33">
        <f>H24-G24</f>
        <v>0</v>
      </c>
      <c r="J24" s="2"/>
      <c r="K24" s="138"/>
    </row>
    <row r="25" spans="1:11" ht="12.75">
      <c r="A25" s="31" t="s">
        <v>20</v>
      </c>
      <c r="B25" s="42" t="s">
        <v>35</v>
      </c>
      <c r="C25" s="32">
        <f>SUM(C22:C24)</f>
        <v>0</v>
      </c>
      <c r="D25" s="32">
        <f aca="true" t="shared" si="3" ref="D25:I25">SUM(D22:D24)</f>
        <v>0</v>
      </c>
      <c r="E25" s="32">
        <f t="shared" si="3"/>
        <v>0</v>
      </c>
      <c r="F25" s="32">
        <f t="shared" si="3"/>
        <v>0</v>
      </c>
      <c r="G25" s="32">
        <f t="shared" si="3"/>
        <v>0</v>
      </c>
      <c r="H25" s="32">
        <f t="shared" si="3"/>
        <v>0</v>
      </c>
      <c r="I25" s="38">
        <f t="shared" si="3"/>
        <v>0</v>
      </c>
      <c r="J25" s="2"/>
      <c r="K25" s="138"/>
    </row>
    <row r="26" spans="1:11" s="56" customFormat="1" ht="12.75">
      <c r="A26" s="51" t="s">
        <v>21</v>
      </c>
      <c r="B26" s="52" t="s">
        <v>52</v>
      </c>
      <c r="C26" s="53">
        <f aca="true" t="shared" si="4" ref="C26:I26">C21+C25</f>
        <v>7240.851</v>
      </c>
      <c r="D26" s="53">
        <f t="shared" si="4"/>
        <v>11000</v>
      </c>
      <c r="E26" s="53">
        <f t="shared" si="4"/>
        <v>11000</v>
      </c>
      <c r="F26" s="53">
        <f t="shared" si="4"/>
        <v>11000</v>
      </c>
      <c r="G26" s="53">
        <f t="shared" si="4"/>
        <v>9280</v>
      </c>
      <c r="H26" s="295">
        <f t="shared" si="4"/>
        <v>5882.64</v>
      </c>
      <c r="I26" s="54">
        <f t="shared" si="4"/>
        <v>-3397.3599999999997</v>
      </c>
      <c r="J26" s="55"/>
      <c r="K26" s="138"/>
    </row>
    <row r="27" spans="1:9" ht="12.75">
      <c r="A27" s="324" t="s">
        <v>36</v>
      </c>
      <c r="B27" s="325"/>
      <c r="C27" s="21"/>
      <c r="D27" s="21"/>
      <c r="E27" s="21"/>
      <c r="F27" s="21"/>
      <c r="G27" s="21"/>
      <c r="H27" s="49">
        <v>0</v>
      </c>
      <c r="I27" s="39"/>
    </row>
    <row r="28" spans="1:9" s="56" customFormat="1" ht="18.75" customHeight="1" thickBot="1">
      <c r="A28" s="326" t="s">
        <v>37</v>
      </c>
      <c r="B28" s="327"/>
      <c r="C28" s="57">
        <f aca="true" t="shared" si="5" ref="C28:I28">C17+C26+C27</f>
        <v>79762.61299999998</v>
      </c>
      <c r="D28" s="57">
        <f t="shared" si="5"/>
        <v>92000</v>
      </c>
      <c r="E28" s="57">
        <f t="shared" si="5"/>
        <v>92000</v>
      </c>
      <c r="F28" s="57">
        <f t="shared" si="5"/>
        <v>92200</v>
      </c>
      <c r="G28" s="57">
        <f t="shared" si="5"/>
        <v>64220</v>
      </c>
      <c r="H28" s="297">
        <f t="shared" si="5"/>
        <v>58052.894</v>
      </c>
      <c r="I28" s="129">
        <f t="shared" si="5"/>
        <v>-6167.106</v>
      </c>
    </row>
    <row r="29" spans="1:9" ht="23.25" customHeight="1">
      <c r="A29" s="6"/>
      <c r="B29" s="3"/>
      <c r="C29" s="3"/>
      <c r="D29" s="22"/>
      <c r="E29" s="22"/>
      <c r="F29" s="22"/>
      <c r="G29" s="22"/>
      <c r="H29" s="22"/>
      <c r="I29" s="40"/>
    </row>
    <row r="31" ht="12.75">
      <c r="G31" s="256"/>
    </row>
    <row r="32" ht="12.75">
      <c r="G32" s="256"/>
    </row>
    <row r="33" ht="12.75">
      <c r="G33" s="256"/>
    </row>
  </sheetData>
  <sheetProtection/>
  <mergeCells count="5">
    <mergeCell ref="A7:A9"/>
    <mergeCell ref="I8:I9"/>
    <mergeCell ref="A27:B27"/>
    <mergeCell ref="A28:B28"/>
    <mergeCell ref="B7:B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4"/>
  <sheetViews>
    <sheetView zoomScale="90" zoomScaleNormal="90" zoomScalePageLayoutView="0" workbookViewId="0" topLeftCell="C15">
      <selection activeCell="G46" sqref="G46"/>
    </sheetView>
  </sheetViews>
  <sheetFormatPr defaultColWidth="9.140625" defaultRowHeight="12.75"/>
  <cols>
    <col min="1" max="1" width="14.00390625" style="0" customWidth="1"/>
    <col min="2" max="2" width="38.28125" style="0" customWidth="1"/>
    <col min="3" max="3" width="17.421875" style="0" customWidth="1"/>
    <col min="4" max="4" width="14.140625" style="0" customWidth="1"/>
    <col min="5" max="5" width="16.7109375" style="0" customWidth="1"/>
    <col min="6" max="6" width="13.28125" style="0" customWidth="1"/>
    <col min="7" max="7" width="15.00390625" style="0" customWidth="1"/>
    <col min="8" max="8" width="12.7109375" style="0" bestFit="1" customWidth="1"/>
    <col min="9" max="9" width="13.421875" style="0" customWidth="1"/>
    <col min="10" max="10" width="11.57421875" style="0" customWidth="1"/>
    <col min="11" max="11" width="11.00390625" style="0" customWidth="1"/>
    <col min="12" max="12" width="12.7109375" style="0" customWidth="1"/>
    <col min="13" max="13" width="13.8515625" style="0" customWidth="1"/>
    <col min="14" max="14" width="13.57421875" style="0" customWidth="1"/>
    <col min="15" max="15" width="26.7109375" style="0" customWidth="1"/>
    <col min="16" max="16" width="12.57421875" style="0" customWidth="1"/>
    <col min="17" max="18" width="15.140625" style="0" customWidth="1"/>
    <col min="19" max="19" width="32.00390625" style="0" customWidth="1"/>
  </cols>
  <sheetData>
    <row r="2" spans="1:14" s="67" customFormat="1" ht="18">
      <c r="A2" s="202" t="s">
        <v>79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s="67" customFormat="1" ht="15.75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5">
      <c r="A4" s="72" t="s">
        <v>22</v>
      </c>
      <c r="B4" s="203" t="s">
        <v>94</v>
      </c>
      <c r="C4" s="204" t="s">
        <v>23</v>
      </c>
      <c r="D4" s="205" t="s">
        <v>95</v>
      </c>
      <c r="E4" s="5"/>
      <c r="F4" s="5"/>
      <c r="G4" s="5"/>
      <c r="H4" s="5"/>
      <c r="I4" s="5"/>
      <c r="J4" s="5"/>
      <c r="K4" s="7"/>
      <c r="L4" s="7"/>
      <c r="M4" s="7"/>
      <c r="N4" s="7"/>
    </row>
    <row r="5" spans="1:14" ht="15">
      <c r="A5" s="63"/>
      <c r="B5" s="206"/>
      <c r="C5" s="206"/>
      <c r="D5" s="206"/>
      <c r="E5" s="5"/>
      <c r="F5" s="5"/>
      <c r="G5" s="5"/>
      <c r="H5" s="5"/>
      <c r="I5" s="5"/>
      <c r="J5" s="5"/>
      <c r="K5" s="7"/>
      <c r="L5" s="7"/>
      <c r="M5" s="7"/>
      <c r="N5" s="7"/>
    </row>
    <row r="6" spans="1:14" ht="15">
      <c r="A6" s="72" t="s">
        <v>1</v>
      </c>
      <c r="B6" s="203" t="s">
        <v>104</v>
      </c>
      <c r="C6" s="204" t="s">
        <v>51</v>
      </c>
      <c r="D6" s="205" t="s">
        <v>106</v>
      </c>
      <c r="E6" s="69"/>
      <c r="F6" s="68">
        <f>O11*1000</f>
        <v>6168.397982106963</v>
      </c>
      <c r="G6" s="68"/>
      <c r="H6" s="68"/>
      <c r="I6" s="68"/>
      <c r="J6" s="68"/>
      <c r="K6" s="7"/>
      <c r="L6" s="7"/>
      <c r="M6" s="7"/>
      <c r="N6" s="7"/>
    </row>
    <row r="7" spans="1:2" ht="15.75" thickBot="1">
      <c r="A7" s="341"/>
      <c r="B7" s="342"/>
    </row>
    <row r="8" spans="1:19" s="137" customFormat="1" ht="16.5" thickBot="1">
      <c r="A8" s="135"/>
      <c r="B8" s="136" t="s">
        <v>49</v>
      </c>
      <c r="C8" s="136"/>
      <c r="D8" s="136"/>
      <c r="E8" s="136"/>
      <c r="F8" s="136" t="s">
        <v>84</v>
      </c>
      <c r="G8" s="136"/>
      <c r="H8" s="136"/>
      <c r="I8" s="136" t="s">
        <v>85</v>
      </c>
      <c r="J8" s="136"/>
      <c r="K8" s="136"/>
      <c r="L8" s="136" t="s">
        <v>86</v>
      </c>
      <c r="M8" s="136"/>
      <c r="N8" s="136"/>
      <c r="O8" s="136" t="s">
        <v>87</v>
      </c>
      <c r="P8" s="335" t="s">
        <v>91</v>
      </c>
      <c r="Q8" s="336"/>
      <c r="R8" s="337"/>
      <c r="S8" s="338" t="s">
        <v>25</v>
      </c>
    </row>
    <row r="9" spans="1:19" s="73" customFormat="1" ht="57.75" customHeight="1">
      <c r="A9" s="353" t="s">
        <v>0</v>
      </c>
      <c r="B9" s="355" t="s">
        <v>69</v>
      </c>
      <c r="C9" s="357" t="s">
        <v>71</v>
      </c>
      <c r="D9" s="345" t="s">
        <v>102</v>
      </c>
      <c r="E9" s="347" t="s">
        <v>96</v>
      </c>
      <c r="F9" s="349" t="s">
        <v>103</v>
      </c>
      <c r="G9" s="345" t="s">
        <v>136</v>
      </c>
      <c r="H9" s="347" t="s">
        <v>97</v>
      </c>
      <c r="I9" s="349" t="s">
        <v>98</v>
      </c>
      <c r="J9" s="345" t="s">
        <v>166</v>
      </c>
      <c r="K9" s="347" t="s">
        <v>99</v>
      </c>
      <c r="L9" s="349" t="s">
        <v>100</v>
      </c>
      <c r="M9" s="345" t="s">
        <v>167</v>
      </c>
      <c r="N9" s="347" t="s">
        <v>175</v>
      </c>
      <c r="O9" s="349" t="s">
        <v>101</v>
      </c>
      <c r="P9" s="343" t="s">
        <v>88</v>
      </c>
      <c r="Q9" s="351" t="s">
        <v>89</v>
      </c>
      <c r="R9" s="333" t="s">
        <v>90</v>
      </c>
      <c r="S9" s="339"/>
    </row>
    <row r="10" spans="1:19" s="73" customFormat="1" ht="59.25" customHeight="1">
      <c r="A10" s="354"/>
      <c r="B10" s="356"/>
      <c r="C10" s="358"/>
      <c r="D10" s="346"/>
      <c r="E10" s="348"/>
      <c r="F10" s="350"/>
      <c r="G10" s="346"/>
      <c r="H10" s="348"/>
      <c r="I10" s="350"/>
      <c r="J10" s="346"/>
      <c r="K10" s="348"/>
      <c r="L10" s="350"/>
      <c r="M10" s="346"/>
      <c r="N10" s="348"/>
      <c r="O10" s="350"/>
      <c r="P10" s="344"/>
      <c r="Q10" s="352"/>
      <c r="R10" s="334"/>
      <c r="S10" s="340"/>
    </row>
    <row r="11" spans="1:19" s="44" customFormat="1" ht="76.5" customHeight="1">
      <c r="A11" s="207" t="s">
        <v>72</v>
      </c>
      <c r="B11" s="140" t="s">
        <v>112</v>
      </c>
      <c r="C11" s="208" t="s">
        <v>105</v>
      </c>
      <c r="D11" s="209">
        <v>13272</v>
      </c>
      <c r="E11" s="210">
        <v>72521.762</v>
      </c>
      <c r="F11" s="211">
        <f>E11/D11</f>
        <v>5.464267781796263</v>
      </c>
      <c r="G11" s="209">
        <v>15500</v>
      </c>
      <c r="H11" s="210">
        <f>'Aneksi nr.2'!F17</f>
        <v>81200</v>
      </c>
      <c r="I11" s="211">
        <f>H11/G11</f>
        <v>5.2387096774193544</v>
      </c>
      <c r="J11" s="209">
        <f>G11/3+5167</f>
        <v>10333.666666666668</v>
      </c>
      <c r="K11" s="210">
        <f>'Aneksi nr.2'!G17</f>
        <v>54940</v>
      </c>
      <c r="L11" s="211">
        <f>K11/J11</f>
        <v>5.316602690235798</v>
      </c>
      <c r="M11" s="209">
        <f>1415+459+401+114+134+2396+818+2014/3*2+1555/3*2+512/3*2</f>
        <v>8457.666666666668</v>
      </c>
      <c r="N11" s="210">
        <f>'Aneksi nr.2'!H17</f>
        <v>52170.254</v>
      </c>
      <c r="O11" s="211">
        <f>N11/M11</f>
        <v>6.168397982106963</v>
      </c>
      <c r="P11" s="212">
        <f aca="true" t="shared" si="0" ref="P11:P16">O11-F11</f>
        <v>0.7041302003107006</v>
      </c>
      <c r="Q11" s="213">
        <f aca="true" t="shared" si="1" ref="Q11:Q16">O11-I11</f>
        <v>0.929688304687609</v>
      </c>
      <c r="R11" s="211">
        <f aca="true" t="shared" si="2" ref="R11:R16">O11-L11</f>
        <v>0.8517952918711655</v>
      </c>
      <c r="S11" s="214" t="s">
        <v>174</v>
      </c>
    </row>
    <row r="12" spans="1:19" s="44" customFormat="1" ht="31.5">
      <c r="A12" s="207" t="s">
        <v>73</v>
      </c>
      <c r="B12" s="140" t="s">
        <v>111</v>
      </c>
      <c r="C12" s="208" t="s">
        <v>114</v>
      </c>
      <c r="D12" s="209">
        <v>1</v>
      </c>
      <c r="E12" s="210">
        <v>700</v>
      </c>
      <c r="F12" s="211">
        <f>E12/D12</f>
        <v>700</v>
      </c>
      <c r="G12" s="209">
        <v>0</v>
      </c>
      <c r="H12" s="210">
        <v>0</v>
      </c>
      <c r="I12" s="211">
        <v>0</v>
      </c>
      <c r="J12" s="209">
        <v>0</v>
      </c>
      <c r="K12" s="210">
        <v>0</v>
      </c>
      <c r="L12" s="211">
        <v>0</v>
      </c>
      <c r="M12" s="209">
        <v>0</v>
      </c>
      <c r="N12" s="210">
        <v>0</v>
      </c>
      <c r="O12" s="211">
        <v>0</v>
      </c>
      <c r="P12" s="212">
        <f t="shared" si="0"/>
        <v>-700</v>
      </c>
      <c r="Q12" s="213">
        <f t="shared" si="1"/>
        <v>0</v>
      </c>
      <c r="R12" s="211">
        <f t="shared" si="2"/>
        <v>0</v>
      </c>
      <c r="S12" s="214" t="s">
        <v>180</v>
      </c>
    </row>
    <row r="13" spans="1:19" s="44" customFormat="1" ht="76.5" customHeight="1">
      <c r="A13" s="207" t="s">
        <v>38</v>
      </c>
      <c r="B13" s="254" t="s">
        <v>135</v>
      </c>
      <c r="C13" s="208" t="s">
        <v>109</v>
      </c>
      <c r="D13" s="209">
        <v>243</v>
      </c>
      <c r="E13" s="210">
        <v>7240.851</v>
      </c>
      <c r="F13" s="211">
        <f>E13/D13</f>
        <v>29.79774074074074</v>
      </c>
      <c r="G13" s="209">
        <v>0</v>
      </c>
      <c r="H13" s="210">
        <v>0</v>
      </c>
      <c r="I13" s="211">
        <v>0</v>
      </c>
      <c r="J13" s="209">
        <v>0</v>
      </c>
      <c r="K13" s="210">
        <v>0</v>
      </c>
      <c r="L13" s="211">
        <v>0</v>
      </c>
      <c r="M13" s="209">
        <v>0</v>
      </c>
      <c r="N13" s="210">
        <v>0</v>
      </c>
      <c r="O13" s="211">
        <v>0</v>
      </c>
      <c r="P13" s="212">
        <f t="shared" si="0"/>
        <v>-29.79774074074074</v>
      </c>
      <c r="Q13" s="213">
        <f t="shared" si="1"/>
        <v>0</v>
      </c>
      <c r="R13" s="211">
        <f t="shared" si="2"/>
        <v>0</v>
      </c>
      <c r="S13" s="214" t="s">
        <v>181</v>
      </c>
    </row>
    <row r="14" spans="1:19" s="44" customFormat="1" ht="30">
      <c r="A14" s="207" t="s">
        <v>73</v>
      </c>
      <c r="B14" s="140" t="s">
        <v>146</v>
      </c>
      <c r="C14" s="208" t="s">
        <v>114</v>
      </c>
      <c r="D14" s="209"/>
      <c r="E14" s="210">
        <v>0</v>
      </c>
      <c r="F14" s="211">
        <v>0</v>
      </c>
      <c r="G14" s="209">
        <f>30</f>
        <v>30</v>
      </c>
      <c r="H14" s="210">
        <v>5020</v>
      </c>
      <c r="I14" s="211">
        <f>H14/G14</f>
        <v>167.33333333333334</v>
      </c>
      <c r="J14" s="209">
        <v>30</v>
      </c>
      <c r="K14" s="210">
        <v>5020</v>
      </c>
      <c r="L14" s="211">
        <f>K14/J14</f>
        <v>167.33333333333334</v>
      </c>
      <c r="M14" s="209">
        <v>32</v>
      </c>
      <c r="N14" s="210">
        <v>4946.64</v>
      </c>
      <c r="O14" s="211">
        <v>0</v>
      </c>
      <c r="P14" s="212">
        <f t="shared" si="0"/>
        <v>0</v>
      </c>
      <c r="Q14" s="213">
        <f t="shared" si="1"/>
        <v>-167.33333333333334</v>
      </c>
      <c r="R14" s="211">
        <f t="shared" si="2"/>
        <v>-167.33333333333334</v>
      </c>
      <c r="S14" s="214" t="s">
        <v>177</v>
      </c>
    </row>
    <row r="15" spans="1:19" s="44" customFormat="1" ht="76.5" customHeight="1">
      <c r="A15" s="207" t="s">
        <v>38</v>
      </c>
      <c r="B15" s="254" t="s">
        <v>149</v>
      </c>
      <c r="C15" s="208" t="s">
        <v>114</v>
      </c>
      <c r="D15" s="209">
        <v>0</v>
      </c>
      <c r="E15" s="210">
        <v>0</v>
      </c>
      <c r="F15" s="211">
        <v>0</v>
      </c>
      <c r="G15" s="209">
        <f>9</f>
        <v>9</v>
      </c>
      <c r="H15" s="210">
        <v>960</v>
      </c>
      <c r="I15" s="211">
        <f>H15/G15</f>
        <v>106.66666666666667</v>
      </c>
      <c r="J15" s="209">
        <v>9</v>
      </c>
      <c r="K15" s="210">
        <v>960</v>
      </c>
      <c r="L15" s="211">
        <f>K15/J15</f>
        <v>106.66666666666667</v>
      </c>
      <c r="M15" s="209">
        <v>10</v>
      </c>
      <c r="N15" s="210">
        <v>936</v>
      </c>
      <c r="O15" s="211">
        <v>0</v>
      </c>
      <c r="P15" s="212">
        <f t="shared" si="0"/>
        <v>0</v>
      </c>
      <c r="Q15" s="213">
        <f t="shared" si="1"/>
        <v>-106.66666666666667</v>
      </c>
      <c r="R15" s="211">
        <f t="shared" si="2"/>
        <v>-106.66666666666667</v>
      </c>
      <c r="S15" s="214" t="s">
        <v>177</v>
      </c>
    </row>
    <row r="16" spans="1:19" s="44" customFormat="1" ht="76.5" customHeight="1">
      <c r="A16" s="207" t="s">
        <v>148</v>
      </c>
      <c r="B16" s="254" t="s">
        <v>147</v>
      </c>
      <c r="C16" s="208" t="s">
        <v>109</v>
      </c>
      <c r="D16" s="209">
        <v>0</v>
      </c>
      <c r="E16" s="210">
        <v>0</v>
      </c>
      <c r="F16" s="211">
        <v>0</v>
      </c>
      <c r="G16" s="209">
        <f>1665</f>
        <v>1665</v>
      </c>
      <c r="H16" s="210">
        <v>5020</v>
      </c>
      <c r="I16" s="211">
        <f>H16/G16</f>
        <v>3.015015015015015</v>
      </c>
      <c r="J16" s="209">
        <f>G16/3+555</f>
        <v>1110</v>
      </c>
      <c r="K16" s="210">
        <v>3300</v>
      </c>
      <c r="L16" s="211">
        <f>K16/J16</f>
        <v>2.972972972972973</v>
      </c>
      <c r="M16" s="209">
        <v>0</v>
      </c>
      <c r="N16" s="210">
        <v>0</v>
      </c>
      <c r="O16" s="211">
        <v>0</v>
      </c>
      <c r="P16" s="212">
        <f t="shared" si="0"/>
        <v>0</v>
      </c>
      <c r="Q16" s="213">
        <f t="shared" si="1"/>
        <v>-3.015015015015015</v>
      </c>
      <c r="R16" s="211">
        <f t="shared" si="2"/>
        <v>-2.972972972972973</v>
      </c>
      <c r="S16" s="214" t="s">
        <v>182</v>
      </c>
    </row>
    <row r="17" spans="1:19" s="44" customFormat="1" ht="16.5" thickBot="1">
      <c r="A17" s="215"/>
      <c r="B17" s="216"/>
      <c r="C17" s="217"/>
      <c r="D17" s="218"/>
      <c r="E17" s="219"/>
      <c r="F17" s="220"/>
      <c r="G17" s="218"/>
      <c r="H17" s="219"/>
      <c r="I17" s="220"/>
      <c r="J17" s="218"/>
      <c r="K17" s="219"/>
      <c r="L17" s="220"/>
      <c r="M17" s="218"/>
      <c r="N17" s="219"/>
      <c r="O17" s="220"/>
      <c r="P17" s="221"/>
      <c r="Q17" s="222"/>
      <c r="R17" s="220"/>
      <c r="S17" s="223"/>
    </row>
    <row r="18" s="30" customFormat="1" ht="13.5" thickTop="1">
      <c r="B18" s="71"/>
    </row>
    <row r="19" spans="1:6" ht="16.5" thickBot="1">
      <c r="A19" s="331" t="s">
        <v>78</v>
      </c>
      <c r="B19" s="332"/>
      <c r="C19" s="332"/>
      <c r="D19" s="332"/>
      <c r="E19" s="332"/>
      <c r="F19" s="332"/>
    </row>
    <row r="20" spans="1:6" ht="48" thickTop="1">
      <c r="A20" s="224" t="s">
        <v>0</v>
      </c>
      <c r="B20" s="225" t="s">
        <v>69</v>
      </c>
      <c r="C20" s="226" t="s">
        <v>76</v>
      </c>
      <c r="D20" s="226" t="s">
        <v>53</v>
      </c>
      <c r="E20" s="226" t="s">
        <v>77</v>
      </c>
      <c r="F20" s="227" t="s">
        <v>25</v>
      </c>
    </row>
    <row r="21" spans="1:6" ht="15">
      <c r="A21" s="228"/>
      <c r="B21" s="229"/>
      <c r="C21" s="229"/>
      <c r="D21" s="229"/>
      <c r="E21" s="230"/>
      <c r="F21" s="231"/>
    </row>
    <row r="22" spans="1:18" ht="15.75" thickBot="1">
      <c r="A22" s="232"/>
      <c r="B22" s="233"/>
      <c r="C22" s="234"/>
      <c r="D22" s="234"/>
      <c r="E22" s="235"/>
      <c r="F22" s="236"/>
      <c r="R22" s="142"/>
    </row>
    <row r="23" spans="1:15" s="30" customFormat="1" ht="13.5" thickTop="1">
      <c r="A23" s="23"/>
      <c r="B23" s="12"/>
      <c r="C23" s="23"/>
      <c r="D23" s="23"/>
      <c r="E23" s="64"/>
      <c r="F23" s="23"/>
      <c r="O23" s="141"/>
    </row>
    <row r="24" spans="1:6" s="30" customFormat="1" ht="12.75">
      <c r="A24" s="23"/>
      <c r="B24" s="12"/>
      <c r="C24" s="23"/>
      <c r="D24" s="23"/>
      <c r="E24" s="64"/>
      <c r="F24" s="23"/>
    </row>
  </sheetData>
  <sheetProtection/>
  <mergeCells count="22">
    <mergeCell ref="I9:I10"/>
    <mergeCell ref="M9:M10"/>
    <mergeCell ref="N9:N10"/>
    <mergeCell ref="O9:O10"/>
    <mergeCell ref="A9:A10"/>
    <mergeCell ref="B9:B10"/>
    <mergeCell ref="C9:C10"/>
    <mergeCell ref="D9:D10"/>
    <mergeCell ref="E9:E10"/>
    <mergeCell ref="F9:F10"/>
    <mergeCell ref="S8:S10"/>
    <mergeCell ref="A7:B7"/>
    <mergeCell ref="P9:P10"/>
    <mergeCell ref="J9:J10"/>
    <mergeCell ref="K9:K10"/>
    <mergeCell ref="L9:L10"/>
    <mergeCell ref="Q9:Q10"/>
    <mergeCell ref="G9:G10"/>
    <mergeCell ref="H9:H10"/>
    <mergeCell ref="A19:F19"/>
    <mergeCell ref="R9:R10"/>
    <mergeCell ref="P8:R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8"/>
  <sheetViews>
    <sheetView zoomScale="80" zoomScaleNormal="80" zoomScalePageLayoutView="0" workbookViewId="0" topLeftCell="B16">
      <selection activeCell="C37" sqref="C37"/>
    </sheetView>
  </sheetViews>
  <sheetFormatPr defaultColWidth="9.140625" defaultRowHeight="12.75"/>
  <cols>
    <col min="1" max="1" width="12.7109375" style="15" customWidth="1"/>
    <col min="2" max="2" width="61.140625" style="15" bestFit="1" customWidth="1"/>
    <col min="3" max="3" width="22.421875" style="0" customWidth="1"/>
    <col min="4" max="4" width="27.57421875" style="0" customWidth="1"/>
    <col min="5" max="5" width="12.7109375" style="15" customWidth="1"/>
    <col min="6" max="7" width="12.28125" style="15" customWidth="1"/>
    <col min="8" max="8" width="12.00390625" style="15" customWidth="1"/>
    <col min="9" max="9" width="12.8515625" style="15" customWidth="1"/>
    <col min="10" max="10" width="45.8515625" style="85" customWidth="1"/>
  </cols>
  <sheetData>
    <row r="2" spans="1:10" s="67" customFormat="1" ht="15.75">
      <c r="A2" s="78" t="s">
        <v>80</v>
      </c>
      <c r="B2" s="34"/>
      <c r="C2" s="79"/>
      <c r="E2" s="34"/>
      <c r="F2" s="34"/>
      <c r="G2" s="34"/>
      <c r="H2" s="34"/>
      <c r="I2" s="34"/>
      <c r="J2" s="114"/>
    </row>
    <row r="3" spans="1:9" s="85" customFormat="1" ht="18.75" customHeight="1">
      <c r="A3" s="162" t="s">
        <v>150</v>
      </c>
      <c r="B3" s="35"/>
      <c r="C3" s="130"/>
      <c r="E3" s="35"/>
      <c r="F3" s="35"/>
      <c r="G3" s="35"/>
      <c r="H3" s="35"/>
      <c r="I3" s="35"/>
    </row>
    <row r="4" ht="13.5" thickBot="1"/>
    <row r="5" spans="1:10" s="75" customFormat="1" ht="33.75" customHeight="1">
      <c r="A5" s="164" t="s">
        <v>51</v>
      </c>
      <c r="B5" s="165" t="s">
        <v>106</v>
      </c>
      <c r="C5" s="166" t="s">
        <v>39</v>
      </c>
      <c r="D5" s="362" t="s">
        <v>104</v>
      </c>
      <c r="E5" s="363"/>
      <c r="F5" s="363"/>
      <c r="G5" s="363"/>
      <c r="H5" s="363"/>
      <c r="I5" s="364"/>
      <c r="J5" s="167" t="s">
        <v>25</v>
      </c>
    </row>
    <row r="6" spans="1:10" s="75" customFormat="1" ht="129.75" customHeight="1">
      <c r="A6" s="83" t="s">
        <v>54</v>
      </c>
      <c r="B6" s="163" t="s">
        <v>108</v>
      </c>
      <c r="C6" s="115"/>
      <c r="D6" s="117"/>
      <c r="E6" s="118"/>
      <c r="F6" s="118"/>
      <c r="G6" s="118"/>
      <c r="H6" s="118"/>
      <c r="I6" s="119"/>
      <c r="J6" s="248" t="s">
        <v>110</v>
      </c>
    </row>
    <row r="7" spans="1:10" s="75" customFormat="1" ht="15.75" customHeight="1">
      <c r="A7" s="116"/>
      <c r="B7" s="113"/>
      <c r="C7" s="74"/>
      <c r="D7" s="361" t="s">
        <v>68</v>
      </c>
      <c r="E7" s="361"/>
      <c r="F7" s="361"/>
      <c r="G7" s="361"/>
      <c r="H7" s="361"/>
      <c r="I7" s="361"/>
      <c r="J7" s="126"/>
    </row>
    <row r="8" spans="1:10" s="77" customFormat="1" ht="51">
      <c r="A8" s="359" t="s">
        <v>65</v>
      </c>
      <c r="B8" s="360"/>
      <c r="C8" s="76" t="s">
        <v>63</v>
      </c>
      <c r="D8" s="120" t="s">
        <v>66</v>
      </c>
      <c r="E8" s="123" t="s">
        <v>62</v>
      </c>
      <c r="F8" s="76" t="s">
        <v>151</v>
      </c>
      <c r="G8" s="76" t="s">
        <v>152</v>
      </c>
      <c r="H8" s="124" t="s">
        <v>153</v>
      </c>
      <c r="I8" s="121" t="s">
        <v>64</v>
      </c>
      <c r="J8" s="127"/>
    </row>
    <row r="9" spans="1:10" s="75" customFormat="1" ht="70.5" customHeight="1">
      <c r="A9" s="168" t="s">
        <v>55</v>
      </c>
      <c r="B9" s="163" t="s">
        <v>113</v>
      </c>
      <c r="C9" s="169"/>
      <c r="D9" s="170"/>
      <c r="E9" s="171"/>
      <c r="F9" s="172"/>
      <c r="G9" s="173"/>
      <c r="H9" s="174"/>
      <c r="I9" s="175"/>
      <c r="J9" s="249" t="s">
        <v>107</v>
      </c>
    </row>
    <row r="10" spans="1:10" s="75" customFormat="1" ht="114" customHeight="1">
      <c r="A10" s="168"/>
      <c r="B10" s="176"/>
      <c r="C10" s="163" t="s">
        <v>72</v>
      </c>
      <c r="D10" s="177" t="s">
        <v>179</v>
      </c>
      <c r="E10" s="250">
        <f>'Aneksi nr. 3'!D11</f>
        <v>13272</v>
      </c>
      <c r="F10" s="251">
        <f>'Aneksi nr. 3'!G11</f>
        <v>15500</v>
      </c>
      <c r="G10" s="252">
        <f>F10</f>
        <v>15500</v>
      </c>
      <c r="H10" s="253">
        <f>'Aneksi nr. 3'!M11</f>
        <v>8457.666666666668</v>
      </c>
      <c r="I10" s="181">
        <f>H10/G10</f>
        <v>0.5456559139784947</v>
      </c>
      <c r="J10" s="249" t="s">
        <v>176</v>
      </c>
    </row>
    <row r="11" spans="1:10" s="75" customFormat="1" ht="20.25" customHeight="1">
      <c r="A11" s="168"/>
      <c r="B11" s="182"/>
      <c r="C11" s="163"/>
      <c r="D11" s="177"/>
      <c r="E11" s="183"/>
      <c r="F11" s="178"/>
      <c r="G11" s="179"/>
      <c r="H11" s="180"/>
      <c r="I11" s="181"/>
      <c r="J11" s="249"/>
    </row>
    <row r="12" spans="1:10" s="75" customFormat="1" ht="15" customHeight="1">
      <c r="A12" s="168"/>
      <c r="B12" s="182"/>
      <c r="C12" s="163"/>
      <c r="D12" s="177"/>
      <c r="E12" s="184"/>
      <c r="F12" s="178"/>
      <c r="G12" s="179"/>
      <c r="H12" s="180"/>
      <c r="I12" s="181"/>
      <c r="J12" s="128"/>
    </row>
    <row r="13" spans="1:10" s="75" customFormat="1" ht="104.25" customHeight="1">
      <c r="A13" s="168" t="s">
        <v>56</v>
      </c>
      <c r="B13" s="254" t="s">
        <v>154</v>
      </c>
      <c r="C13" s="185"/>
      <c r="D13" s="170"/>
      <c r="E13" s="171"/>
      <c r="F13" s="186"/>
      <c r="G13" s="187"/>
      <c r="H13" s="188"/>
      <c r="I13" s="189"/>
      <c r="J13" s="249" t="s">
        <v>170</v>
      </c>
    </row>
    <row r="14" spans="1:10" s="75" customFormat="1" ht="98.25" customHeight="1">
      <c r="A14" s="190"/>
      <c r="B14" s="182"/>
      <c r="C14" s="163" t="s">
        <v>73</v>
      </c>
      <c r="D14" s="254" t="s">
        <v>154</v>
      </c>
      <c r="E14" s="287">
        <f>'Aneksi nr. 3'!D16</f>
        <v>0</v>
      </c>
      <c r="F14" s="288">
        <f>'Aneksi nr. 3'!G16</f>
        <v>1665</v>
      </c>
      <c r="G14" s="290">
        <f>'Aneksi nr. 3'!J16</f>
        <v>1110</v>
      </c>
      <c r="H14" s="289">
        <f>'Aneksi nr. 3'!M16</f>
        <v>0</v>
      </c>
      <c r="I14" s="181">
        <f>H14/G14</f>
        <v>0</v>
      </c>
      <c r="J14" s="249" t="s">
        <v>178</v>
      </c>
    </row>
    <row r="15" spans="1:10" s="75" customFormat="1" ht="15" customHeight="1">
      <c r="A15" s="168"/>
      <c r="B15" s="182"/>
      <c r="C15" s="163"/>
      <c r="D15" s="177"/>
      <c r="E15" s="183"/>
      <c r="F15" s="191"/>
      <c r="G15" s="192"/>
      <c r="H15" s="193"/>
      <c r="I15" s="181"/>
      <c r="J15" s="128"/>
    </row>
    <row r="16" spans="1:10" s="75" customFormat="1" ht="15" customHeight="1">
      <c r="A16" s="168"/>
      <c r="B16" s="182"/>
      <c r="C16" s="163"/>
      <c r="D16" s="177"/>
      <c r="E16" s="183"/>
      <c r="F16" s="191"/>
      <c r="G16" s="192"/>
      <c r="H16" s="193"/>
      <c r="I16" s="181"/>
      <c r="J16" s="128"/>
    </row>
    <row r="17" spans="1:10" s="75" customFormat="1" ht="70.5" customHeight="1">
      <c r="A17" s="194" t="s">
        <v>57</v>
      </c>
      <c r="B17" s="195" t="s">
        <v>146</v>
      </c>
      <c r="C17" s="185"/>
      <c r="D17" s="196"/>
      <c r="E17" s="171"/>
      <c r="F17" s="197"/>
      <c r="G17" s="198"/>
      <c r="H17" s="199"/>
      <c r="I17" s="175"/>
      <c r="J17" s="249" t="s">
        <v>169</v>
      </c>
    </row>
    <row r="18" spans="1:10" s="75" customFormat="1" ht="168.75" customHeight="1">
      <c r="A18" s="168"/>
      <c r="B18" s="182"/>
      <c r="C18" s="200" t="s">
        <v>38</v>
      </c>
      <c r="D18" s="201" t="s">
        <v>146</v>
      </c>
      <c r="E18" s="287">
        <f>'Aneksi nr. 3'!D14</f>
        <v>0</v>
      </c>
      <c r="F18" s="288">
        <f>'Aneksi nr. 3'!G14</f>
        <v>30</v>
      </c>
      <c r="G18" s="288">
        <f>'Aneksi nr. 3'!J14</f>
        <v>30</v>
      </c>
      <c r="H18" s="289">
        <f>'Aneksi nr. 3'!M14</f>
        <v>32</v>
      </c>
      <c r="I18" s="181">
        <v>1</v>
      </c>
      <c r="J18" s="249" t="s">
        <v>171</v>
      </c>
    </row>
    <row r="19" spans="1:10" s="75" customFormat="1" ht="70.5" customHeight="1">
      <c r="A19" s="194" t="s">
        <v>155</v>
      </c>
      <c r="B19" s="195" t="s">
        <v>149</v>
      </c>
      <c r="C19" s="185"/>
      <c r="D19" s="196"/>
      <c r="E19" s="171"/>
      <c r="F19" s="197"/>
      <c r="G19" s="198"/>
      <c r="H19" s="199"/>
      <c r="I19" s="175"/>
      <c r="J19" s="249" t="s">
        <v>168</v>
      </c>
    </row>
    <row r="20" spans="1:10" s="75" customFormat="1" ht="168.75" customHeight="1">
      <c r="A20" s="168"/>
      <c r="B20" s="182"/>
      <c r="C20" s="200" t="s">
        <v>38</v>
      </c>
      <c r="D20" s="201" t="s">
        <v>149</v>
      </c>
      <c r="E20" s="287">
        <f>'Aneksi nr. 3'!D15</f>
        <v>0</v>
      </c>
      <c r="F20" s="288">
        <f>'Aneksi nr. 3'!G15</f>
        <v>9</v>
      </c>
      <c r="G20" s="288">
        <f>'Aneksi nr. 3'!J15</f>
        <v>9</v>
      </c>
      <c r="H20" s="289">
        <f>'Aneksi nr. 3'!M15</f>
        <v>10</v>
      </c>
      <c r="I20" s="181">
        <v>1</v>
      </c>
      <c r="J20" s="249" t="s">
        <v>172</v>
      </c>
    </row>
    <row r="21" spans="1:10" s="75" customFormat="1" ht="16.5" customHeight="1">
      <c r="A21" s="143"/>
      <c r="B21" s="144"/>
      <c r="C21" s="80"/>
      <c r="D21" s="153"/>
      <c r="E21" s="125"/>
      <c r="F21" s="148"/>
      <c r="G21" s="149"/>
      <c r="H21" s="150"/>
      <c r="I21" s="122"/>
      <c r="J21" s="154"/>
    </row>
    <row r="22" spans="1:10" s="75" customFormat="1" ht="15" customHeight="1">
      <c r="A22" s="143"/>
      <c r="B22" s="144"/>
      <c r="C22" s="145"/>
      <c r="D22" s="146"/>
      <c r="E22" s="147"/>
      <c r="F22" s="148"/>
      <c r="G22" s="149"/>
      <c r="H22" s="150"/>
      <c r="I22" s="122"/>
      <c r="J22" s="152"/>
    </row>
    <row r="23" spans="1:10" s="75" customFormat="1" ht="15" customHeight="1" thickBot="1">
      <c r="A23" s="82"/>
      <c r="B23" s="155"/>
      <c r="C23" s="81"/>
      <c r="D23" s="156"/>
      <c r="E23" s="157"/>
      <c r="F23" s="158"/>
      <c r="G23" s="149"/>
      <c r="H23" s="159"/>
      <c r="I23" s="151"/>
      <c r="J23" s="161"/>
    </row>
    <row r="24" spans="7:9" ht="12.75">
      <c r="G24" s="160"/>
      <c r="I24" s="160"/>
    </row>
    <row r="25" spans="1:9" s="85" customFormat="1" ht="12.75" customHeight="1">
      <c r="A25" s="84" t="s">
        <v>67</v>
      </c>
      <c r="C25" s="86"/>
      <c r="E25" s="35"/>
      <c r="F25" s="35"/>
      <c r="G25" s="35"/>
      <c r="H25" s="35"/>
      <c r="I25" s="35"/>
    </row>
    <row r="26" spans="1:9" s="85" customFormat="1" ht="12.75" customHeight="1">
      <c r="A26" s="84" t="s">
        <v>70</v>
      </c>
      <c r="C26" s="86"/>
      <c r="E26" s="35"/>
      <c r="F26" s="35"/>
      <c r="G26" s="35"/>
      <c r="H26" s="35"/>
      <c r="I26" s="35"/>
    </row>
    <row r="27" spans="1:9" s="85" customFormat="1" ht="12.75" customHeight="1">
      <c r="A27" s="84" t="s">
        <v>92</v>
      </c>
      <c r="C27" s="86"/>
      <c r="E27" s="35"/>
      <c r="F27" s="35"/>
      <c r="G27" s="35"/>
      <c r="H27" s="35"/>
      <c r="I27" s="35"/>
    </row>
    <row r="28" spans="1:9" s="85" customFormat="1" ht="12.75" customHeight="1">
      <c r="A28" s="84" t="s">
        <v>93</v>
      </c>
      <c r="C28" s="86"/>
      <c r="E28" s="35"/>
      <c r="F28" s="35"/>
      <c r="G28" s="35"/>
      <c r="H28" s="35"/>
      <c r="I28" s="35"/>
    </row>
    <row r="29" ht="12.75" customHeight="1"/>
    <row r="30" ht="12.75" customHeight="1"/>
  </sheetData>
  <sheetProtection/>
  <mergeCells count="3">
    <mergeCell ref="D7:I7"/>
    <mergeCell ref="D5:I5"/>
    <mergeCell ref="A8:B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3"/>
  <sheetViews>
    <sheetView tabSelected="1" zoomScale="90" zoomScaleNormal="90" zoomScalePageLayoutView="0" workbookViewId="0" topLeftCell="A1">
      <selection activeCell="E35" sqref="E35"/>
    </sheetView>
  </sheetViews>
  <sheetFormatPr defaultColWidth="9.140625" defaultRowHeight="12.75"/>
  <cols>
    <col min="1" max="1" width="13.00390625" style="89" customWidth="1"/>
    <col min="2" max="2" width="19.421875" style="89" customWidth="1"/>
    <col min="3" max="3" width="14.140625" style="89" customWidth="1"/>
    <col min="4" max="4" width="15.421875" style="89" customWidth="1"/>
    <col min="5" max="5" width="17.421875" style="89" customWidth="1"/>
    <col min="6" max="6" width="17.57421875" style="89" customWidth="1"/>
    <col min="7" max="7" width="19.7109375" style="89" customWidth="1"/>
    <col min="8" max="8" width="21.8515625" style="89" customWidth="1"/>
    <col min="9" max="9" width="24.8515625" style="89" customWidth="1"/>
    <col min="10" max="10" width="29.00390625" style="89" customWidth="1"/>
    <col min="11" max="11" width="25.140625" style="89" customWidth="1"/>
    <col min="12" max="12" width="14.421875" style="89" customWidth="1"/>
    <col min="13" max="16384" width="9.140625" style="89" customWidth="1"/>
  </cols>
  <sheetData>
    <row r="2" spans="1:9" s="98" customFormat="1" ht="18">
      <c r="A2" s="237" t="s">
        <v>81</v>
      </c>
      <c r="C2" s="99"/>
      <c r="G2" s="100"/>
      <c r="H2" s="100"/>
      <c r="I2" s="100"/>
    </row>
    <row r="3" spans="1:9" s="93" customFormat="1" ht="18">
      <c r="A3" s="238"/>
      <c r="G3" s="94"/>
      <c r="H3" s="94"/>
      <c r="I3" s="94"/>
    </row>
    <row r="4" spans="1:9" s="96" customFormat="1" ht="18">
      <c r="A4" s="239" t="s">
        <v>60</v>
      </c>
      <c r="C4" s="95"/>
      <c r="G4" s="97"/>
      <c r="H4" s="97"/>
      <c r="I4" s="97"/>
    </row>
    <row r="5" spans="3:9" ht="13.5" thickBot="1">
      <c r="C5" s="88"/>
      <c r="E5" s="88"/>
      <c r="F5" s="88"/>
      <c r="G5" s="90"/>
      <c r="H5" s="90"/>
      <c r="I5" s="90"/>
    </row>
    <row r="6" spans="1:11" ht="37.5" customHeight="1">
      <c r="A6" s="365" t="s">
        <v>31</v>
      </c>
      <c r="B6" s="382" t="s">
        <v>40</v>
      </c>
      <c r="C6" s="240" t="s">
        <v>41</v>
      </c>
      <c r="D6" s="240" t="s">
        <v>42</v>
      </c>
      <c r="E6" s="240" t="s">
        <v>58</v>
      </c>
      <c r="F6" s="240" t="s">
        <v>160</v>
      </c>
      <c r="G6" s="382" t="s">
        <v>161</v>
      </c>
      <c r="H6" s="382" t="s">
        <v>45</v>
      </c>
      <c r="I6" s="382" t="s">
        <v>173</v>
      </c>
      <c r="J6" s="382" t="s">
        <v>46</v>
      </c>
      <c r="K6" s="377" t="s">
        <v>25</v>
      </c>
    </row>
    <row r="7" spans="1:11" ht="15" customHeight="1">
      <c r="A7" s="366"/>
      <c r="B7" s="380"/>
      <c r="C7" s="241" t="s">
        <v>26</v>
      </c>
      <c r="D7" s="241" t="s">
        <v>47</v>
      </c>
      <c r="E7" s="241" t="s">
        <v>47</v>
      </c>
      <c r="F7" s="380" t="s">
        <v>28</v>
      </c>
      <c r="G7" s="380"/>
      <c r="H7" s="380"/>
      <c r="I7" s="380"/>
      <c r="J7" s="380"/>
      <c r="K7" s="378"/>
    </row>
    <row r="8" spans="1:11" ht="32.25" customHeight="1" thickBot="1">
      <c r="A8" s="367"/>
      <c r="B8" s="381"/>
      <c r="C8" s="242" t="s">
        <v>27</v>
      </c>
      <c r="D8" s="242" t="s">
        <v>27</v>
      </c>
      <c r="E8" s="242" t="s">
        <v>27</v>
      </c>
      <c r="F8" s="381"/>
      <c r="G8" s="381"/>
      <c r="H8" s="381"/>
      <c r="I8" s="381"/>
      <c r="J8" s="381"/>
      <c r="K8" s="379"/>
    </row>
    <row r="9" spans="1:11" ht="60">
      <c r="A9" s="243" t="s">
        <v>159</v>
      </c>
      <c r="B9" s="244" t="s">
        <v>156</v>
      </c>
      <c r="C9" s="244"/>
      <c r="D9" s="244"/>
      <c r="E9" s="244"/>
      <c r="F9" s="244"/>
      <c r="G9" s="255">
        <v>5020</v>
      </c>
      <c r="H9" s="244">
        <v>0</v>
      </c>
      <c r="I9" s="244">
        <v>0</v>
      </c>
      <c r="J9" s="244">
        <f>I9</f>
        <v>0</v>
      </c>
      <c r="K9" s="291" t="str">
        <f>'Aneksi nr. 3'!S16</f>
        <v>Kanë filluar punimet ne institucion.</v>
      </c>
    </row>
    <row r="10" spans="1:11" ht="30">
      <c r="A10" s="243" t="s">
        <v>158</v>
      </c>
      <c r="B10" s="244" t="s">
        <v>146</v>
      </c>
      <c r="C10" s="244"/>
      <c r="D10" s="244"/>
      <c r="E10" s="244"/>
      <c r="F10" s="244"/>
      <c r="G10" s="244">
        <v>5020</v>
      </c>
      <c r="H10" s="299">
        <v>4946.64</v>
      </c>
      <c r="I10" s="299">
        <f>H10</f>
        <v>4946.64</v>
      </c>
      <c r="J10" s="299">
        <f>I10</f>
        <v>4946.64</v>
      </c>
      <c r="K10" s="291" t="str">
        <f>'Aneksi nr. 3'!S14</f>
        <v>Eshte realizuar ne masen mbi 100%</v>
      </c>
    </row>
    <row r="11" spans="1:11" ht="30.75" thickBot="1">
      <c r="A11" s="245" t="s">
        <v>157</v>
      </c>
      <c r="B11" s="246" t="s">
        <v>149</v>
      </c>
      <c r="C11" s="246"/>
      <c r="D11" s="246"/>
      <c r="E11" s="246"/>
      <c r="F11" s="246"/>
      <c r="G11" s="246">
        <v>960</v>
      </c>
      <c r="H11" s="246">
        <v>936</v>
      </c>
      <c r="I11" s="246">
        <v>936</v>
      </c>
      <c r="J11" s="246">
        <v>936</v>
      </c>
      <c r="K11" s="293" t="str">
        <f>'Aneksi nr. 3'!S15</f>
        <v>Eshte realizuar ne masen mbi 100%</v>
      </c>
    </row>
    <row r="12" spans="1:9" ht="12.75">
      <c r="A12" s="90"/>
      <c r="B12" s="90"/>
      <c r="C12" s="90"/>
      <c r="D12" s="90"/>
      <c r="E12" s="90"/>
      <c r="F12" s="90"/>
      <c r="G12" s="90"/>
      <c r="H12" s="90"/>
      <c r="I12" s="90"/>
    </row>
    <row r="13" spans="5:9" ht="12.75">
      <c r="E13" s="90"/>
      <c r="F13" s="90"/>
      <c r="G13" s="90"/>
      <c r="H13" s="90"/>
      <c r="I13" s="90"/>
    </row>
    <row r="14" spans="7:9" ht="12.75" customHeight="1">
      <c r="G14" s="90"/>
      <c r="H14" s="90"/>
      <c r="I14" s="90"/>
    </row>
    <row r="15" spans="1:9" s="96" customFormat="1" ht="15.75">
      <c r="A15" s="247" t="s">
        <v>61</v>
      </c>
      <c r="G15" s="97"/>
      <c r="H15" s="97"/>
      <c r="I15" s="97"/>
    </row>
    <row r="16" spans="3:9" ht="16.5" thickBot="1">
      <c r="C16" s="101"/>
      <c r="D16" s="91"/>
      <c r="E16" s="88"/>
      <c r="F16" s="88"/>
      <c r="G16" s="91"/>
      <c r="H16" s="92"/>
      <c r="I16" s="92"/>
    </row>
    <row r="17" spans="1:12" ht="18.75" customHeight="1">
      <c r="A17" s="368" t="s">
        <v>31</v>
      </c>
      <c r="B17" s="371" t="s">
        <v>40</v>
      </c>
      <c r="C17" s="111" t="s">
        <v>29</v>
      </c>
      <c r="D17" s="111" t="s">
        <v>41</v>
      </c>
      <c r="E17" s="111" t="s">
        <v>42</v>
      </c>
      <c r="F17" s="111" t="s">
        <v>43</v>
      </c>
      <c r="G17" s="111" t="s">
        <v>32</v>
      </c>
      <c r="H17" s="371" t="s">
        <v>44</v>
      </c>
      <c r="I17" s="371" t="s">
        <v>59</v>
      </c>
      <c r="J17" s="371" t="s">
        <v>45</v>
      </c>
      <c r="K17" s="371" t="s">
        <v>46</v>
      </c>
      <c r="L17" s="374" t="s">
        <v>25</v>
      </c>
    </row>
    <row r="18" spans="1:12" ht="12.75">
      <c r="A18" s="369"/>
      <c r="B18" s="372"/>
      <c r="C18" s="87" t="s">
        <v>30</v>
      </c>
      <c r="D18" s="87" t="s">
        <v>26</v>
      </c>
      <c r="E18" s="87" t="s">
        <v>47</v>
      </c>
      <c r="F18" s="87" t="s">
        <v>47</v>
      </c>
      <c r="G18" s="87" t="s">
        <v>28</v>
      </c>
      <c r="H18" s="372"/>
      <c r="I18" s="372"/>
      <c r="J18" s="372"/>
      <c r="K18" s="372"/>
      <c r="L18" s="375"/>
    </row>
    <row r="19" spans="1:12" ht="13.5" thickBot="1">
      <c r="A19" s="370"/>
      <c r="B19" s="373"/>
      <c r="C19" s="112"/>
      <c r="D19" s="112" t="s">
        <v>27</v>
      </c>
      <c r="E19" s="112" t="s">
        <v>27</v>
      </c>
      <c r="F19" s="112" t="s">
        <v>27</v>
      </c>
      <c r="G19" s="112"/>
      <c r="H19" s="373"/>
      <c r="I19" s="373"/>
      <c r="J19" s="373"/>
      <c r="K19" s="373"/>
      <c r="L19" s="376"/>
    </row>
    <row r="20" spans="1:12" ht="12.75">
      <c r="A20" s="108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10"/>
    </row>
    <row r="21" spans="1:12" ht="12.75">
      <c r="A21" s="102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4"/>
    </row>
    <row r="22" spans="1:12" ht="12.75">
      <c r="A22" s="102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4"/>
    </row>
    <row r="23" spans="1:12" ht="13.5" thickBot="1">
      <c r="A23" s="105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7"/>
    </row>
  </sheetData>
  <sheetProtection/>
  <mergeCells count="15">
    <mergeCell ref="L17:L19"/>
    <mergeCell ref="K6:K8"/>
    <mergeCell ref="F7:F8"/>
    <mergeCell ref="K17:K19"/>
    <mergeCell ref="B6:B8"/>
    <mergeCell ref="G6:G8"/>
    <mergeCell ref="H6:H8"/>
    <mergeCell ref="I6:I8"/>
    <mergeCell ref="J6:J8"/>
    <mergeCell ref="A6:A8"/>
    <mergeCell ref="A17:A19"/>
    <mergeCell ref="B17:B19"/>
    <mergeCell ref="H17:H19"/>
    <mergeCell ref="I17:I19"/>
    <mergeCell ref="J17:J1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Ornela Bejte</cp:lastModifiedBy>
  <cp:lastPrinted>2018-09-25T01:54:10Z</cp:lastPrinted>
  <dcterms:created xsi:type="dcterms:W3CDTF">2006-01-12T07:01:41Z</dcterms:created>
  <dcterms:modified xsi:type="dcterms:W3CDTF">2019-10-01T13:23:29Z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