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5" activeTab="1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3'!$A$1:$S$35</definedName>
    <definedName name="_xlnm.Print_Area" localSheetId="4">'Aneksi nr. 5'!$A$1:$L$30</definedName>
    <definedName name="_xlnm.Print_Area" localSheetId="0">'Aneksi nr.1'!$A$1:$I$25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3.xml><?xml version="1.0" encoding="utf-8"?>
<comments xmlns="http://schemas.openxmlformats.org/spreadsheetml/2006/main">
  <authors>
    <author>Ornela Bejte</author>
  </authors>
  <commentList>
    <comment ref="B24" authorId="0">
      <text>
        <r>
          <rPr>
            <b/>
            <sz val="9"/>
            <rFont val="Tahoma"/>
            <family val="2"/>
          </rPr>
          <t>Ornela Bejte:</t>
        </r>
        <r>
          <rPr>
            <sz val="9"/>
            <rFont val="Tahoma"/>
            <family val="2"/>
          </rPr>
          <t xml:space="preserve">
ashgj 9</t>
        </r>
      </text>
    </comment>
  </commentList>
</comments>
</file>

<file path=xl/sharedStrings.xml><?xml version="1.0" encoding="utf-8"?>
<sst xmlns="http://schemas.openxmlformats.org/spreadsheetml/2006/main" count="336" uniqueCount="264">
  <si>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</si>
  <si>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</si>
  <si>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</si>
  <si>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</si>
  <si>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</si>
  <si>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</si>
  <si>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</si>
  <si>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</si>
  <si>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</si>
  <si>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</si>
  <si>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</si>
  <si>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</si>
  <si>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</si>
  <si>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</si>
  <si>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</si>
  <si>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</si>
  <si>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</si>
  <si>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</si>
  <si>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</si>
  <si>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</si>
  <si>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</si>
  <si>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</si>
  <si>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</si>
  <si>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</si>
  <si>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</si>
  <si>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</si>
  <si>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</si>
  <si>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</si>
  <si>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0002</t>
  </si>
  <si>
    <t>0003</t>
  </si>
  <si>
    <t>0004</t>
  </si>
  <si>
    <t>0005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</si>
  <si>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</si>
  <si>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</si>
  <si>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</si>
  <si>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</si>
  <si>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</si>
  <si>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</si>
  <si>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</si>
  <si>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</si>
  <si>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</si>
  <si>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</si>
  <si>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</si>
  <si>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</si>
  <si>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</si>
  <si>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</si>
  <si>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</si>
  <si>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</si>
  <si>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</si>
  <si>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</si>
  <si>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</si>
  <si>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</si>
  <si>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</si>
  <si>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</si>
  <si>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</si>
  <si>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</si>
  <si>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</si>
  <si>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</si>
  <si>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</si>
  <si>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</si>
  <si>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</si>
  <si>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</si>
  <si>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</si>
  <si>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</si>
  <si>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</si>
  <si>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Qellimi 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</si>
  <si>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</si>
  <si>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</si>
  <si>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</si>
  <si>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</si>
  <si>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</si>
  <si>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</si>
  <si>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</si>
  <si>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</si>
  <si>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</si>
  <si>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</si>
  <si>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</si>
  <si>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</si>
  <si>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</si>
  <si>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</si>
  <si>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</si>
  <si>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</si>
  <si>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</si>
  <si>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</si>
  <si>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</si>
  <si>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</si>
  <si>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</si>
  <si>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</si>
  <si>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</si>
  <si>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</si>
  <si>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</si>
  <si>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</si>
  <si>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</si>
  <si>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</si>
  <si>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</si>
  <si>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</si>
  <si>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</si>
  <si>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</si>
  <si>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</si>
  <si>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</si>
  <si>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</si>
  <si>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</si>
  <si>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</si>
  <si>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</si>
  <si>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</si>
  <si>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</si>
  <si>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</si>
  <si>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</si>
  <si>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</si>
  <si>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Planifikim, Menaxhim dhe Administrim</t>
  </si>
  <si>
    <t>Sistemi I Burgjeve</t>
  </si>
  <si>
    <t>0006</t>
  </si>
  <si>
    <t>0007</t>
  </si>
  <si>
    <t>Sherbimi per Ceshtjet e Biresimeve</t>
  </si>
  <si>
    <t>0008</t>
  </si>
  <si>
    <t>MINISTRIA E DREJTESISE</t>
  </si>
  <si>
    <t>14</t>
  </si>
  <si>
    <t>01110</t>
  </si>
  <si>
    <t>Planifikim, Menaxhim dhe Adinistrim</t>
  </si>
  <si>
    <t>numer aktesh</t>
  </si>
  <si>
    <t>numer inspektimesh</t>
  </si>
  <si>
    <t>Asistence juridike te institucioneve shteterore dhe enteve publike nepermjet keshillimit dhe perfaqesimit ne gjykata kombetare e nderkombetare</t>
  </si>
  <si>
    <t>numer</t>
  </si>
  <si>
    <t xml:space="preserve">numer </t>
  </si>
  <si>
    <t>G</t>
  </si>
  <si>
    <t>nr punonjesish</t>
  </si>
  <si>
    <t>H</t>
  </si>
  <si>
    <t>nr godinash</t>
  </si>
  <si>
    <t>J</t>
  </si>
  <si>
    <t>K</t>
  </si>
  <si>
    <t xml:space="preserve">nr pajisjesh </t>
  </si>
  <si>
    <t>Ministria e Drejtesise</t>
  </si>
  <si>
    <t xml:space="preserve">Tvsh euralius </t>
  </si>
  <si>
    <t>M140304</t>
  </si>
  <si>
    <t>M140312</t>
  </si>
  <si>
    <t>M140173</t>
  </si>
  <si>
    <t>Rikonceptim , permiresim i sistemit ALBIS</t>
  </si>
  <si>
    <t>M140058</t>
  </si>
  <si>
    <t>TVSH-Misioni Euralius</t>
  </si>
  <si>
    <t>Planifikim, Menaxhim,  Administrimi</t>
  </si>
  <si>
    <t>Objektivi 1</t>
  </si>
  <si>
    <t>Hartimi i legjislacionit dhe pergatitja e projekt akteve  në fushën e pergjegjesise shteterore te Ministrise se Drejtësisë dhe dhenia e mendimit te specializuar. perkthimet zyrtare per gjyqesorin dhe mirefunksionimi i MD</t>
  </si>
  <si>
    <t>Perkthime zyrtare ne fushen penale te kryera</t>
  </si>
  <si>
    <t xml:space="preserve">Objektivi 2 </t>
  </si>
  <si>
    <t>Objektivi 3</t>
  </si>
  <si>
    <t>Mbikqyrja e administraoreve te falimenetit nepermjet analizimit te raporteve statistikore siapas standarteve kombetare te licensimit.organin e Prokurorise.</t>
  </si>
  <si>
    <t>Objektivi 4</t>
  </si>
  <si>
    <t>Pranimi për administrim dhe ruajtje të përhershme të dokumentave me rëndësi historike kombëtare të gjykatave të shkallës së parë dhe të dytë</t>
  </si>
  <si>
    <t>Ndihme juridike falas per grate ne nevoje</t>
  </si>
  <si>
    <t>numer faqesh</t>
  </si>
  <si>
    <t>Harmonizimi dhe reformimi i legjislacionit Shqiptar, si edhe perqasja e legjislacionit me standartet e BE. Permiresimi i sherbimeve te nevojshme qe lidhen me sistemin gjyqesor dhe peniteciar si dhe permiresimi i sherbimeve ne institucionet vartese, sipas standarteve te BE. Shnderrimin e Avokatures se Shtetit ne nje institucion te specializuar dhe efikas per mbrojtjen e interesave civile pasurore, jopasurore, ligjore te shtetit shqiptar. Permiresimi i performances se KSHNJ, rritja e efektivitetit te ndihmes juridike, ne mbrojtje te te drejtave dhe lirive themelore te individit, interesave te ligjshme ne gjithe teritorin e Republikes se Shqiperise dhe interesat e grupeve vulnerabel. Permiresimi i performances se AMF duke u bere i vetmi burim informacioni mbi te gjitha procedurat e procesit te falimentit, ne teritorin e Republikes, ne zbatim te akteve ligjore ne fuqi dhe interesave te ligjshme te paleve te perfshira ne keto procedura.</t>
  </si>
  <si>
    <t xml:space="preserve">Gjykata që transferojnë fondet arkivore </t>
  </si>
  <si>
    <t>Publikimet Zyrtare</t>
  </si>
  <si>
    <t xml:space="preserve"> Mjekesiae ligjore</t>
  </si>
  <si>
    <t>Sherbimi I Permbarimit Gjyqesor</t>
  </si>
  <si>
    <t>Sherbimi I Kthimit dhe Kompensimit te Pronave</t>
  </si>
  <si>
    <t>Sherbimi i  Proves</t>
  </si>
  <si>
    <t>Jane realizuar Akte Ligjore ne kohe dhe me cilesi, jane realizuar dhenia e mendimeve te specializuara Ministrive te Linjes. Eshte dhene ndihma Individëve që plotësojnë kushtet për dhënien e ndihmës juridike falas si dhe bere perfaqesimi dhe mbrojtja e interesave pasurore te Shtetit Shqiptar prane gjykatave kombetare dhe nderkombetare.</t>
  </si>
  <si>
    <t>Dhenie ndihme juridike falas paresore dhe dytesore</t>
  </si>
  <si>
    <t>Fondeve arkivore te gjykatave te perthithura</t>
  </si>
  <si>
    <t xml:space="preserve">Administrate funksionale (per punonjesit e paperfshire ne realizimin e produkteve A,B,C) </t>
  </si>
  <si>
    <r>
      <t xml:space="preserve">Sasia 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 </t>
    </r>
  </si>
  <si>
    <r>
      <t xml:space="preserve">Shpenzimet 
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 xml:space="preserve">te vitit korent </t>
    </r>
  </si>
  <si>
    <r>
      <t xml:space="preserve">Kosto per Njesi 
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</si>
  <si>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</si>
  <si>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</si>
  <si>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</si>
  <si>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t>numer dosjesh</t>
  </si>
  <si>
    <t>Projektakte te hartuara dhe te vleresuara</t>
  </si>
  <si>
    <t>Profesione të lira të monitoruara</t>
  </si>
  <si>
    <t>M140303</t>
  </si>
  <si>
    <t>GM14025</t>
  </si>
  <si>
    <t>Grant</t>
  </si>
  <si>
    <t xml:space="preserve">Buxheti </t>
  </si>
  <si>
    <t>Plani i buxhetit viti</t>
  </si>
  <si>
    <t>EURALIUS V</t>
  </si>
  <si>
    <t xml:space="preserve">Perkthime zyrtare ne fushen penale </t>
  </si>
  <si>
    <t>Mbikqyrja dhe  Licensimi i Administratoreve te falimentit</t>
  </si>
  <si>
    <t>Godina te rikonstruktuara per, KPA,  Ministrine e Drejtesise, ASHSGJ  dhe ASH</t>
  </si>
  <si>
    <t>Treguesit e performancës/Produktet: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</si>
  <si>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</si>
  <si>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Projektligje dhe projektvendime të hartuara  dhe te vlerwsuara</t>
  </si>
  <si>
    <t>Objektivi 1 eshte realizuar pasi projektaktet e hartuara, ato te vleresuara si dhe perkthimet zyrtare jane realizuar madje materialet e perkthyera e kane tejkaluar planifikimin per periudhen vjetore</t>
  </si>
  <si>
    <t>Admistrator falimenti te mbikqyrur dhe te licensuar</t>
  </si>
  <si>
    <t>0009</t>
  </si>
  <si>
    <t>i
vitit paraardhes 
Viti 2018</t>
  </si>
  <si>
    <t>Viti 2019</t>
  </si>
  <si>
    <t>Plan Fillestar Viti 2019</t>
  </si>
  <si>
    <t>Plan i Rishikuar Viti 2019</t>
  </si>
  <si>
    <t>Ndihma Juridike</t>
  </si>
  <si>
    <t>i vitit paraardhes
Viti 2018</t>
  </si>
  <si>
    <t>Plan                   Viti 2019</t>
  </si>
  <si>
    <t>m2</t>
  </si>
  <si>
    <t>Te mitur te mbikqyrur</t>
  </si>
  <si>
    <t xml:space="preserve">nr </t>
  </si>
  <si>
    <t>Te mitur te trajtuar</t>
  </si>
  <si>
    <t>nr</t>
  </si>
  <si>
    <t>Niveli i planifikuar ne vitin 2019</t>
  </si>
  <si>
    <t>Niveli faktik ne fund te vitit korent (4 mujori)</t>
  </si>
  <si>
    <t>Niveli i rishikuar ne vitin korent 4-mujor</t>
  </si>
  <si>
    <t xml:space="preserve">Mbikqyrja dhe mbrojtja e të miturve/të rinjve gjate dhe pas kryerjes së dënimit në përputhje me Kodin e Drejtësisë Penale për të miturit.
</t>
  </si>
  <si>
    <t xml:space="preserve">Të mitur të mbikqyrur </t>
  </si>
  <si>
    <t>Të mitur të rehabilituar</t>
  </si>
  <si>
    <t>Objektivat e politikës</t>
  </si>
  <si>
    <t>Institucioni qe realizon kete produkt ka dale program me vete me ligjin nr.99/2018 "Per buxhetin e vitit 2019"</t>
  </si>
  <si>
    <t>Institucioni qe realizon kete produkt ka kaluar ne varesi te kryeministrise me ligjin nr.99/2018 "Per buxhetin e vitit 2019"</t>
  </si>
  <si>
    <t xml:space="preserve">Permiresimi i kushteve te punes se punonjesve nepermjet blerje te pajisjeve te  zyres dhe elektronike  kpa, Ash, KSHNJ dhe pajisje elektronike dhe Arkiva gjyqesore. Per vitin 2019 blerje pajisje ka ASHGJ, Aparati I Ministrise dhe AKF </t>
  </si>
  <si>
    <t>Buxheti 2019</t>
  </si>
  <si>
    <t>Plani i buxhetit viti 2019</t>
  </si>
  <si>
    <t>18AQ403</t>
  </si>
  <si>
    <t>Pajisje zyre te blera per AMF</t>
  </si>
  <si>
    <t>Sisteme elektronik per Digitalizimin e Arkives gjyqesore Lunder</t>
  </si>
  <si>
    <t>Pajisje elektronike te blera</t>
  </si>
  <si>
    <t>Pajisje zyre te blera per aparatin e MD</t>
  </si>
  <si>
    <t>Ambiente te rikonstruktuara te Arkives Gjyqesore</t>
  </si>
  <si>
    <t>18AQ502</t>
  </si>
  <si>
    <t>M140319</t>
  </si>
  <si>
    <t>Eshte bere likuidimi sipas faturave te paraqitura prane Sektorit te Finances.</t>
  </si>
  <si>
    <t>nr faturash 18/nr raportesh19</t>
  </si>
  <si>
    <t>Produkti eshte realizuar 100%</t>
  </si>
  <si>
    <t>Produkti eshte realizuar 100% . Te gjitha praktikat e hyra per vleresim jane vleresuar dhe jane hartuar sa plani akte ligjore dhe nenligjore</t>
  </si>
  <si>
    <t>Periudha e Raportimit: 4-mujori i vitit 2019</t>
  </si>
  <si>
    <t>Rehabilitimi emergjent i Arkivës së Ministrisë së Drejtësisë</t>
  </si>
  <si>
    <t>Ky produkt ka qene i planifikuar ne vitin 2018</t>
  </si>
  <si>
    <t>Objektivi i politikes se programit eshte realizuar 100%. Jane arkivuar te gjitha dosjet e gjykatave qe kane sjelle kerkesa per arkivim.</t>
  </si>
  <si>
    <t>Pajisje elektronike të blera per ASHSGJ</t>
  </si>
  <si>
    <t>Jane realizuar te gjitha kerkesat per dosjet e ardhura nga gjykatat.</t>
  </si>
  <si>
    <t>Fakti 2019</t>
  </si>
  <si>
    <t xml:space="preserve">Fakti </t>
  </si>
  <si>
    <t xml:space="preserve">Rikonstruksion i Md dhe Arkives Lunder </t>
  </si>
  <si>
    <t>Eshte disbursuar plotesisht financimi i huaj dhe eshte  paguar  TVSH e te gjitha faturave te misionit te paraqitura prane sektorit te finances. Diferenca e fondit te lire per financimin e huaj vjen nga kursi I kembimit.</t>
  </si>
  <si>
    <t>Gjatë vitit 2019, nga 5 rinovime licenca Administratorësh, janë bërë vetëm 4, pasi një administrator ka shprehur vullnetin për rinovim licence jashtë afateve të parashikuara nga Rregullorja e Licencimit.</t>
  </si>
  <si>
    <t>Per rikonstruksionin e Arkives Lunder eshte paguar realizuar vetem hartimi i projektzbatimit.Procedura eshte pezulluar pasi me shkresën e Ministrisë së Financave dhe Ekonomisë Nr.21920, datë 02.12.2019, pika "2", ndalohet nënshkrimi i kontratave në proces për shkak të shpalljes së gjendjes së fatkeqësisë natyrore. Per Rikonstruksionin e Arkives se Aparatit te jane kryer 100% te punimeve, seshte likuiduar situacioni i fundit, eshte ne proces kolaudimi.</t>
  </si>
  <si>
    <t>Blerja e pajisjeve elektronike dhe pajisje zye eshte realizuar 100%. Diferenca eshte fond I lire.</t>
  </si>
  <si>
    <t>Gjatë këtij viti, nga 5 rinovime licenca Administratorësh, janë bërë vetëm 4, pasi një administrator ka shprehur vullnetin për rinovim licence jashtë afateve të parashikuara nga Rregullorja e Licencimit.</t>
  </si>
  <si>
    <t xml:space="preserve">REALIZIMI për periudhën e raportimit </t>
  </si>
  <si>
    <t>Realizuar 100%. Diferenca eshte fond I lire.</t>
  </si>
  <si>
    <t>Realizuar  hartim projektzbatimi.Me shkresën e Ministrisë së Financave dhe Ekonomisë Nr.21920, datë 02.12.2019, pika "2", ndalohet nënshkrimi i kontratave në proces për shkak të shpalljes së gjendjes së fatkeqësisë natyrore.</t>
  </si>
  <si>
    <t xml:space="preserve">Jane realizuar 100% te punimeve dhe eshte ne proces kolaudimi. </t>
  </si>
  <si>
    <t>Eshte realizuar 100%</t>
  </si>
  <si>
    <t>Institucioni nuk ka paraqitur nevoja per blerje pajisje zyre</t>
  </si>
  <si>
    <t>REALIZIMI për periudhën e raportimit (vjetore)</t>
  </si>
  <si>
    <t>Ky projekt është realizuar 100%,  diferenca fond i lire  vjen si rezultat i kursit të këmbimit.</t>
  </si>
  <si>
    <t>Produkti eshte realizuar 100 % .</t>
  </si>
  <si>
    <t>DH</t>
  </si>
  <si>
    <t>F</t>
  </si>
  <si>
    <t>GJ</t>
  </si>
  <si>
    <t>L</t>
  </si>
  <si>
    <t>Ç</t>
  </si>
  <si>
    <t>91401AA</t>
  </si>
  <si>
    <t>91401AC</t>
  </si>
  <si>
    <t>91401AB</t>
  </si>
  <si>
    <t>Per te realizuar pagesen e perkthimeve nevojitet nje pune voluminoze nga Sektori i perkthimeve zyrtare dhe sektori I Finances.  Ministria e Drejtesise ben likuidimin edhe te perkthimeve te gjykatave dhe prokurorise. Per kete arsye planifikimi eshte i perafert dhe nuk mund te planifikohet saktesisht. nne sasine e produktit jane llogaritur dhe 2 muaj te cilet jane ne proces likuidimi.</t>
  </si>
  <si>
    <t>91401AD</t>
  </si>
  <si>
    <t>Ë</t>
  </si>
  <si>
    <t>91401AE</t>
  </si>
  <si>
    <t>91401AF</t>
  </si>
  <si>
    <t>91401AG</t>
  </si>
  <si>
    <t xml:space="preserve">Në realizimin e tyre kanë një ndikim të madh përkthimet zyrtare të cilat janë paguar deri në muajin gusht të vitit 2019 ndërsa për periudhën shtator-dhjetor nuk janë paguar përkthimet zyrtare për shkak të paraqitjes me vonesë të faturave të përkthyesve zyrtare. </t>
  </si>
  <si>
    <t>Produkti i katërt “të mitur të mbikqyrur”. Ky produkt lidhet me krijimin e institucionit “Qëndra e Parandalimit të Krimeve të të Miturve”. Aktualisht është miratuar Vendimi i Këshillit të Ministrave Nr.314, datë 15.05.2019 për "Organizimin, funksionimin, si dhe përcaktimin e rregullimeve specifike lidhur me strukturën dhe organikën e Qendrës së Parandalimit të Krimeve të të miturve”. Në datë 4 Shtator 2019 është miratuar struktura e Qendës dhe po punohet për plotësimin e kësaj strukture.</t>
  </si>
  <si>
    <t xml:space="preserve">Produkti i pestë “të mitur të trajtuar’, për këtë produkt është miratuar Vendimi i Këshillit të Ministrave Nr.233, datë 17.04.2019 "Për përcaktimin e rregullimeve të veçanta lidhur me funksionimin e mjediseve, të nivelit të sigurisë së tyre dhe standardet e programeve të edukimit e të rehabilitimit, në rastet e kufizimit të lirisë së të miturve. Me ligjin nr.88, datë 18.12.2019 “Për buxhetin e vitit 2020” janë planifikuar fonde në zërin shpenzime kapitale të brendshme për projektin “Ngritja dhe ndërtimi i Institucionit për Edukim dhe Rehabilitim të të Miturve. </t>
  </si>
  <si>
    <t>LL</t>
  </si>
  <si>
    <t>Sistemi elektronik per Digitalizimin e Arkives gjyqesore Lunder</t>
  </si>
  <si>
    <t>Në raportin  perfundimtar te audimit për këtë projekt, KLSH ka lënë rekomandimin: Të revokohet kontrata e shërbimit nr. 527/9 datë 26.05.2017 . Ky fond eshte shkurtuar ne zbatim te VKM 460 date 03.07.2019 dhe me Aktin Normativ Nr.2 date 02.10.2019.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</si>
</sst>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#,##0.00000"/>
  </numFmts>
  <fonts count="11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i/>
      <sz val="11"/>
      <color indexed="60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Garamond"/>
      <family val="1"/>
    </font>
    <font>
      <sz val="11"/>
      <color indexed="8"/>
      <name val="Times New Roman"/>
      <family val="1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199" fontId="29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5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86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7" fillId="0" borderId="23" xfId="0" applyNumberFormat="1" applyFont="1" applyFill="1" applyBorder="1" applyAlignment="1">
      <alignment horizontal="center" vertical="center"/>
    </xf>
    <xf numFmtId="49" fontId="87" fillId="0" borderId="24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87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90" fillId="26" borderId="15" xfId="0" applyFont="1" applyFill="1" applyBorder="1" applyAlignment="1">
      <alignment horizontal="center"/>
    </xf>
    <xf numFmtId="0" fontId="87" fillId="28" borderId="16" xfId="0" applyFont="1" applyFill="1" applyBorder="1" applyAlignment="1">
      <alignment horizontal="center"/>
    </xf>
    <xf numFmtId="177" fontId="87" fillId="28" borderId="9" xfId="0" applyNumberFormat="1" applyFont="1" applyFill="1" applyBorder="1" applyAlignment="1">
      <alignment horizontal="center"/>
    </xf>
    <xf numFmtId="177" fontId="87" fillId="28" borderId="28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7" fontId="87" fillId="29" borderId="30" xfId="0" applyNumberFormat="1" applyFont="1" applyFill="1" applyBorder="1" applyAlignment="1">
      <alignment horizontal="center"/>
    </xf>
    <xf numFmtId="0" fontId="90" fillId="26" borderId="16" xfId="0" applyFont="1" applyFill="1" applyBorder="1" applyAlignment="1">
      <alignment horizontal="center"/>
    </xf>
    <xf numFmtId="177" fontId="90" fillId="26" borderId="9" xfId="0" applyNumberFormat="1" applyFont="1" applyFill="1" applyBorder="1" applyAlignment="1">
      <alignment horizontal="center"/>
    </xf>
    <xf numFmtId="177" fontId="87" fillId="26" borderId="2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91" fillId="26" borderId="32" xfId="0" applyNumberFormat="1" applyFont="1" applyFill="1" applyBorder="1" applyAlignment="1">
      <alignment horizontal="center"/>
    </xf>
    <xf numFmtId="0" fontId="88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89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8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5" fillId="0" borderId="9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 wrapText="1"/>
    </xf>
    <xf numFmtId="0" fontId="88" fillId="0" borderId="0" xfId="0" applyFont="1" applyAlignment="1">
      <alignment horizontal="left"/>
    </xf>
    <xf numFmtId="0" fontId="88" fillId="0" borderId="0" xfId="0" applyFont="1" applyAlignment="1">
      <alignment/>
    </xf>
    <xf numFmtId="0" fontId="97" fillId="0" borderId="33" xfId="0" applyFont="1" applyBorder="1" applyAlignment="1">
      <alignment horizontal="center" vertical="center" wrapText="1"/>
    </xf>
    <xf numFmtId="0" fontId="95" fillId="27" borderId="9" xfId="0" applyFont="1" applyFill="1" applyBorder="1" applyAlignment="1">
      <alignment horizontal="center" vertical="center" wrapText="1"/>
    </xf>
    <xf numFmtId="0" fontId="0" fillId="27" borderId="9" xfId="0" applyFill="1" applyBorder="1" applyAlignment="1">
      <alignment horizontal="center" vertical="center" wrapText="1"/>
    </xf>
    <xf numFmtId="0" fontId="98" fillId="0" borderId="15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86" fillId="0" borderId="0" xfId="0" applyFont="1" applyAlignment="1">
      <alignment/>
    </xf>
    <xf numFmtId="0" fontId="100" fillId="0" borderId="0" xfId="0" applyFont="1" applyAlignment="1">
      <alignment/>
    </xf>
    <xf numFmtId="0" fontId="3" fillId="0" borderId="20" xfId="107" applyFont="1" applyFill="1" applyBorder="1" applyAlignment="1">
      <alignment horizontal="center" vertical="center" wrapText="1"/>
      <protection/>
    </xf>
    <xf numFmtId="0" fontId="2" fillId="0" borderId="0" xfId="107" applyFont="1" applyFill="1" applyAlignment="1">
      <alignment vertical="center" wrapText="1"/>
      <protection/>
    </xf>
    <xf numFmtId="0" fontId="0" fillId="0" borderId="0" xfId="107" applyFill="1" applyAlignment="1">
      <alignment vertical="center" wrapText="1"/>
      <protection/>
    </xf>
    <xf numFmtId="0" fontId="0" fillId="0" borderId="0" xfId="107" applyFill="1" applyBorder="1" applyAlignment="1">
      <alignment vertical="center" wrapText="1"/>
      <protection/>
    </xf>
    <xf numFmtId="0" fontId="9" fillId="0" borderId="0" xfId="107" applyFont="1" applyFill="1" applyBorder="1" applyAlignment="1">
      <alignment horizontal="center" vertical="center" wrapText="1"/>
      <protection/>
    </xf>
    <xf numFmtId="0" fontId="2" fillId="0" borderId="0" xfId="107" applyFont="1" applyFill="1" applyBorder="1" applyAlignment="1">
      <alignment vertical="center" wrapText="1"/>
      <protection/>
    </xf>
    <xf numFmtId="0" fontId="2" fillId="0" borderId="0" xfId="107" applyFont="1" applyFill="1" applyAlignment="1">
      <alignment vertical="center"/>
      <protection/>
    </xf>
    <xf numFmtId="0" fontId="0" fillId="0" borderId="0" xfId="107" applyFill="1" applyAlignment="1">
      <alignment vertical="center"/>
      <protection/>
    </xf>
    <xf numFmtId="0" fontId="0" fillId="0" borderId="0" xfId="107" applyFill="1" applyBorder="1" applyAlignment="1">
      <alignment vertical="center"/>
      <protection/>
    </xf>
    <xf numFmtId="0" fontId="86" fillId="0" borderId="0" xfId="107" applyFont="1" applyFill="1" applyAlignment="1">
      <alignment vertical="center"/>
      <protection/>
    </xf>
    <xf numFmtId="0" fontId="92" fillId="0" borderId="0" xfId="107" applyFont="1" applyFill="1" applyAlignment="1">
      <alignment vertical="center"/>
      <protection/>
    </xf>
    <xf numFmtId="0" fontId="92" fillId="0" borderId="0" xfId="107" applyFont="1" applyFill="1" applyBorder="1" applyAlignment="1">
      <alignment vertical="center"/>
      <protection/>
    </xf>
    <xf numFmtId="0" fontId="88" fillId="0" borderId="0" xfId="107" applyFont="1" applyFill="1" applyAlignment="1">
      <alignment vertical="center"/>
      <protection/>
    </xf>
    <xf numFmtId="0" fontId="89" fillId="0" borderId="0" xfId="107" applyFont="1" applyFill="1" applyAlignment="1">
      <alignment vertical="center"/>
      <protection/>
    </xf>
    <xf numFmtId="0" fontId="89" fillId="0" borderId="0" xfId="107" applyFont="1" applyFill="1" applyAlignment="1">
      <alignment horizontal="left" vertical="center"/>
      <protection/>
    </xf>
    <xf numFmtId="0" fontId="89" fillId="0" borderId="0" xfId="107" applyFont="1" applyFill="1" applyBorder="1" applyAlignment="1">
      <alignment vertical="center"/>
      <protection/>
    </xf>
    <xf numFmtId="0" fontId="1" fillId="0" borderId="0" xfId="107" applyFont="1" applyFill="1" applyBorder="1" applyAlignment="1">
      <alignment vertical="center" wrapText="1"/>
      <protection/>
    </xf>
    <xf numFmtId="0" fontId="0" fillId="27" borderId="15" xfId="107" applyFill="1" applyBorder="1" applyAlignment="1">
      <alignment vertical="center" wrapText="1"/>
      <protection/>
    </xf>
    <xf numFmtId="0" fontId="0" fillId="27" borderId="9" xfId="107" applyFill="1" applyBorder="1" applyAlignment="1">
      <alignment vertical="center" wrapText="1"/>
      <protection/>
    </xf>
    <xf numFmtId="0" fontId="0" fillId="27" borderId="28" xfId="107" applyFill="1" applyBorder="1" applyAlignment="1">
      <alignment vertical="center" wrapText="1"/>
      <protection/>
    </xf>
    <xf numFmtId="0" fontId="0" fillId="27" borderId="34" xfId="107" applyFill="1" applyBorder="1" applyAlignment="1">
      <alignment vertical="center" wrapText="1"/>
      <protection/>
    </xf>
    <xf numFmtId="0" fontId="0" fillId="27" borderId="30" xfId="107" applyFill="1" applyBorder="1" applyAlignment="1">
      <alignment vertical="center" wrapText="1"/>
      <protection/>
    </xf>
    <xf numFmtId="0" fontId="0" fillId="27" borderId="35" xfId="107" applyFill="1" applyBorder="1" applyAlignment="1">
      <alignment vertical="center" wrapText="1"/>
      <protection/>
    </xf>
    <xf numFmtId="0" fontId="3" fillId="0" borderId="36" xfId="107" applyFont="1" applyFill="1" applyBorder="1" applyAlignment="1">
      <alignment horizontal="center" vertical="center" wrapText="1"/>
      <protection/>
    </xf>
    <xf numFmtId="0" fontId="3" fillId="0" borderId="37" xfId="107" applyFont="1" applyFill="1" applyBorder="1" applyAlignment="1">
      <alignment horizontal="center" vertical="center" wrapText="1"/>
      <protection/>
    </xf>
    <xf numFmtId="0" fontId="95" fillId="0" borderId="9" xfId="0" applyFont="1" applyFill="1" applyBorder="1" applyAlignment="1">
      <alignment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9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88" fillId="0" borderId="0" xfId="0" applyFont="1" applyAlignment="1">
      <alignment/>
    </xf>
    <xf numFmtId="0" fontId="101" fillId="0" borderId="20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0" fontId="101" fillId="0" borderId="38" xfId="0" applyFont="1" applyBorder="1" applyAlignment="1">
      <alignment horizontal="center" vertical="center" wrapText="1"/>
    </xf>
    <xf numFmtId="0" fontId="95" fillId="0" borderId="39" xfId="0" applyFont="1" applyFill="1" applyBorder="1" applyAlignment="1">
      <alignment horizontal="center" vertical="center" wrapText="1"/>
    </xf>
    <xf numFmtId="0" fontId="95" fillId="0" borderId="13" xfId="0" applyFont="1" applyFill="1" applyBorder="1" applyAlignment="1">
      <alignment horizontal="center" vertical="center" wrapText="1"/>
    </xf>
    <xf numFmtId="0" fontId="95" fillId="0" borderId="40" xfId="0" applyFont="1" applyFill="1" applyBorder="1" applyAlignment="1">
      <alignment horizontal="center" vertical="center" wrapText="1"/>
    </xf>
    <xf numFmtId="0" fontId="102" fillId="0" borderId="41" xfId="0" applyFont="1" applyBorder="1" applyAlignment="1">
      <alignment horizontal="center" vertical="center" wrapText="1"/>
    </xf>
    <xf numFmtId="177" fontId="87" fillId="29" borderId="35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4" fillId="27" borderId="47" xfId="0" applyFont="1" applyFill="1" applyBorder="1" applyAlignment="1">
      <alignment horizontal="center"/>
    </xf>
    <xf numFmtId="177" fontId="4" fillId="27" borderId="46" xfId="0" applyNumberFormat="1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/>
    </xf>
    <xf numFmtId="0" fontId="103" fillId="0" borderId="0" xfId="0" applyFont="1" applyBorder="1" applyAlignment="1">
      <alignment horizontal="left"/>
    </xf>
    <xf numFmtId="0" fontId="97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4" fillId="27" borderId="50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02" fillId="0" borderId="32" xfId="0" applyFont="1" applyBorder="1" applyAlignment="1">
      <alignment horizontal="center"/>
    </xf>
    <xf numFmtId="0" fontId="102" fillId="0" borderId="53" xfId="0" applyFont="1" applyBorder="1" applyAlignment="1">
      <alignment horizontal="center"/>
    </xf>
    <xf numFmtId="0" fontId="102" fillId="0" borderId="0" xfId="0" applyFont="1" applyAlignment="1">
      <alignment horizontal="center" vertical="center" wrapText="1"/>
    </xf>
    <xf numFmtId="0" fontId="3" fillId="27" borderId="9" xfId="0" applyFont="1" applyFill="1" applyBorder="1" applyAlignment="1">
      <alignment horizontal="center"/>
    </xf>
    <xf numFmtId="3" fontId="3" fillId="26" borderId="53" xfId="0" applyNumberFormat="1" applyFont="1" applyFill="1" applyBorder="1" applyAlignment="1">
      <alignment horizontal="center" vertical="top" wrapText="1"/>
    </xf>
    <xf numFmtId="3" fontId="4" fillId="27" borderId="9" xfId="0" applyNumberFormat="1" applyFont="1" applyFill="1" applyBorder="1" applyAlignment="1">
      <alignment horizontal="center"/>
    </xf>
    <xf numFmtId="3" fontId="4" fillId="26" borderId="28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 quotePrefix="1">
      <alignment horizontal="center"/>
    </xf>
    <xf numFmtId="0" fontId="3" fillId="27" borderId="9" xfId="0" applyFont="1" applyFill="1" applyBorder="1" applyAlignment="1" quotePrefix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74" fillId="27" borderId="38" xfId="0" applyFont="1" applyFill="1" applyBorder="1" applyAlignment="1" quotePrefix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95" fillId="0" borderId="23" xfId="0" applyFont="1" applyFill="1" applyBorder="1" applyAlignment="1">
      <alignment horizontal="center" vertical="center" wrapText="1"/>
    </xf>
    <xf numFmtId="9" fontId="0" fillId="0" borderId="9" xfId="118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0" fillId="30" borderId="0" xfId="107" applyFill="1" applyBorder="1" applyAlignment="1">
      <alignment vertical="center" wrapText="1"/>
      <protection/>
    </xf>
    <xf numFmtId="0" fontId="3" fillId="30" borderId="0" xfId="0" applyFont="1" applyFill="1" applyBorder="1" applyAlignment="1">
      <alignment horizontal="center" vertical="center" wrapText="1"/>
    </xf>
    <xf numFmtId="3" fontId="0" fillId="30" borderId="0" xfId="107" applyNumberFormat="1" applyFill="1" applyBorder="1" applyAlignment="1">
      <alignment vertical="center" wrapText="1"/>
      <protection/>
    </xf>
    <xf numFmtId="0" fontId="95" fillId="27" borderId="9" xfId="0" applyFont="1" applyFill="1" applyBorder="1" applyAlignment="1">
      <alignment horizontal="left" vertical="center" wrapText="1"/>
    </xf>
    <xf numFmtId="0" fontId="75" fillId="27" borderId="9" xfId="0" applyFont="1" applyFill="1" applyBorder="1" applyAlignment="1">
      <alignment horizontal="left" vertical="center" wrapText="1"/>
    </xf>
    <xf numFmtId="0" fontId="104" fillId="27" borderId="9" xfId="0" applyFont="1" applyFill="1" applyBorder="1" applyAlignment="1">
      <alignment horizontal="left" vertical="center" wrapText="1"/>
    </xf>
    <xf numFmtId="0" fontId="77" fillId="27" borderId="9" xfId="0" applyFont="1" applyFill="1" applyBorder="1" applyAlignment="1">
      <alignment horizontal="left" vertical="center" wrapText="1"/>
    </xf>
    <xf numFmtId="9" fontId="0" fillId="26" borderId="9" xfId="118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27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77" fillId="27" borderId="23" xfId="0" applyFont="1" applyFill="1" applyBorder="1" applyAlignment="1">
      <alignment horizontal="center" vertical="center" wrapText="1"/>
    </xf>
    <xf numFmtId="0" fontId="77" fillId="30" borderId="23" xfId="0" applyFont="1" applyFill="1" applyBorder="1" applyAlignment="1">
      <alignment horizontal="center" vertical="center" wrapText="1"/>
    </xf>
    <xf numFmtId="0" fontId="104" fillId="27" borderId="23" xfId="0" applyFont="1" applyFill="1" applyBorder="1" applyAlignment="1">
      <alignment horizontal="left" vertical="center" wrapText="1"/>
    </xf>
    <xf numFmtId="3" fontId="4" fillId="26" borderId="54" xfId="0" applyNumberFormat="1" applyFont="1" applyFill="1" applyBorder="1" applyAlignment="1">
      <alignment horizontal="center"/>
    </xf>
    <xf numFmtId="3" fontId="4" fillId="26" borderId="55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77" fontId="3" fillId="30" borderId="9" xfId="0" applyNumberFormat="1" applyFont="1" applyFill="1" applyBorder="1" applyAlignment="1">
      <alignment horizontal="center"/>
    </xf>
    <xf numFmtId="3" fontId="29" fillId="27" borderId="9" xfId="0" applyNumberFormat="1" applyFont="1" applyFill="1" applyBorder="1" applyAlignment="1">
      <alignment horizontal="center" vertical="center"/>
    </xf>
    <xf numFmtId="0" fontId="104" fillId="27" borderId="16" xfId="0" applyFont="1" applyFill="1" applyBorder="1" applyAlignment="1">
      <alignment horizontal="left" vertical="center" wrapText="1"/>
    </xf>
    <xf numFmtId="0" fontId="0" fillId="30" borderId="0" xfId="0" applyFill="1" applyAlignment="1">
      <alignment vertical="center"/>
    </xf>
    <xf numFmtId="9" fontId="86" fillId="27" borderId="56" xfId="0" applyNumberFormat="1" applyFont="1" applyFill="1" applyBorder="1" applyAlignment="1">
      <alignment horizontal="left" vertical="center" wrapText="1"/>
    </xf>
    <xf numFmtId="0" fontId="38" fillId="27" borderId="57" xfId="0" applyFont="1" applyFill="1" applyBorder="1" applyAlignment="1">
      <alignment horizontal="center" vertical="center" wrapText="1"/>
    </xf>
    <xf numFmtId="0" fontId="38" fillId="27" borderId="58" xfId="0" applyFont="1" applyFill="1" applyBorder="1" applyAlignment="1">
      <alignment horizontal="left" vertical="center" wrapText="1"/>
    </xf>
    <xf numFmtId="0" fontId="38" fillId="27" borderId="59" xfId="0" applyFont="1" applyFill="1" applyBorder="1" applyAlignment="1">
      <alignment horizontal="center" vertical="center" wrapText="1"/>
    </xf>
    <xf numFmtId="0" fontId="38" fillId="27" borderId="60" xfId="0" applyFont="1" applyFill="1" applyBorder="1" applyAlignment="1">
      <alignment horizontal="center" vertical="center" wrapText="1"/>
    </xf>
    <xf numFmtId="0" fontId="29" fillId="27" borderId="61" xfId="0" applyFont="1" applyFill="1" applyBorder="1" applyAlignment="1">
      <alignment horizontal="center" vertical="center"/>
    </xf>
    <xf numFmtId="3" fontId="29" fillId="27" borderId="62" xfId="0" applyNumberFormat="1" applyFont="1" applyFill="1" applyBorder="1" applyAlignment="1">
      <alignment horizontal="center" vertical="center"/>
    </xf>
    <xf numFmtId="3" fontId="29" fillId="27" borderId="30" xfId="0" applyNumberFormat="1" applyFont="1" applyFill="1" applyBorder="1" applyAlignment="1">
      <alignment horizontal="center" vertical="center"/>
    </xf>
    <xf numFmtId="0" fontId="29" fillId="27" borderId="63" xfId="0" applyFont="1" applyFill="1" applyBorder="1" applyAlignment="1">
      <alignment horizontal="center" vertical="center" wrapText="1"/>
    </xf>
    <xf numFmtId="0" fontId="29" fillId="27" borderId="64" xfId="107" applyFont="1" applyFill="1" applyBorder="1" applyAlignment="1">
      <alignment vertical="center" wrapText="1"/>
      <protection/>
    </xf>
    <xf numFmtId="0" fontId="29" fillId="27" borderId="9" xfId="107" applyFont="1" applyFill="1" applyBorder="1" applyAlignment="1">
      <alignment vertical="center" wrapText="1"/>
      <protection/>
    </xf>
    <xf numFmtId="0" fontId="29" fillId="27" borderId="28" xfId="107" applyFont="1" applyFill="1" applyBorder="1" applyAlignment="1">
      <alignment vertical="center" wrapText="1"/>
      <protection/>
    </xf>
    <xf numFmtId="3" fontId="29" fillId="27" borderId="64" xfId="107" applyNumberFormat="1" applyFont="1" applyFill="1" applyBorder="1" applyAlignment="1">
      <alignment vertical="center" wrapText="1"/>
      <protection/>
    </xf>
    <xf numFmtId="3" fontId="29" fillId="27" borderId="9" xfId="107" applyNumberFormat="1" applyFont="1" applyFill="1" applyBorder="1" applyAlignment="1">
      <alignment vertical="center" wrapText="1"/>
      <protection/>
    </xf>
    <xf numFmtId="0" fontId="89" fillId="30" borderId="0" xfId="0" applyFont="1" applyFill="1" applyBorder="1" applyAlignment="1">
      <alignment/>
    </xf>
    <xf numFmtId="0" fontId="94" fillId="30" borderId="0" xfId="0" applyFont="1" applyFill="1" applyBorder="1" applyAlignment="1">
      <alignment/>
    </xf>
    <xf numFmtId="0" fontId="47" fillId="30" borderId="0" xfId="0" applyFont="1" applyFill="1" applyBorder="1" applyAlignment="1">
      <alignment/>
    </xf>
    <xf numFmtId="0" fontId="48" fillId="30" borderId="0" xfId="0" applyFont="1" applyFill="1" applyBorder="1" applyAlignment="1">
      <alignment horizontal="left"/>
    </xf>
    <xf numFmtId="0" fontId="0" fillId="30" borderId="0" xfId="0" applyFill="1" applyAlignment="1">
      <alignment/>
    </xf>
    <xf numFmtId="0" fontId="102" fillId="30" borderId="53" xfId="0" applyFont="1" applyFill="1" applyBorder="1" applyAlignment="1">
      <alignment horizontal="center"/>
    </xf>
    <xf numFmtId="3" fontId="29" fillId="26" borderId="16" xfId="0" applyNumberFormat="1" applyFont="1" applyFill="1" applyBorder="1" applyAlignment="1">
      <alignment horizontal="center" vertical="center"/>
    </xf>
    <xf numFmtId="192" fontId="29" fillId="26" borderId="65" xfId="0" applyNumberFormat="1" applyFont="1" applyFill="1" applyBorder="1" applyAlignment="1">
      <alignment horizontal="center" vertical="center"/>
    </xf>
    <xf numFmtId="3" fontId="29" fillId="26" borderId="9" xfId="0" applyNumberFormat="1" applyFont="1" applyFill="1" applyBorder="1" applyAlignment="1">
      <alignment horizontal="center" vertical="center"/>
    </xf>
    <xf numFmtId="3" fontId="29" fillId="26" borderId="15" xfId="0" applyNumberFormat="1" applyFont="1" applyFill="1" applyBorder="1" applyAlignment="1">
      <alignment horizontal="center" vertical="center"/>
    </xf>
    <xf numFmtId="3" fontId="29" fillId="26" borderId="34" xfId="0" applyNumberFormat="1" applyFont="1" applyFill="1" applyBorder="1" applyAlignment="1">
      <alignment horizontal="center" vertical="center"/>
    </xf>
    <xf numFmtId="3" fontId="29" fillId="26" borderId="30" xfId="0" applyNumberFormat="1" applyFont="1" applyFill="1" applyBorder="1" applyAlignment="1">
      <alignment horizontal="center" vertical="center"/>
    </xf>
    <xf numFmtId="49" fontId="2" fillId="30" borderId="63" xfId="0" applyNumberFormat="1" applyFont="1" applyFill="1" applyBorder="1" applyAlignment="1">
      <alignment horizontal="center" vertical="center"/>
    </xf>
    <xf numFmtId="49" fontId="2" fillId="30" borderId="66" xfId="0" applyNumberFormat="1" applyFont="1" applyFill="1" applyBorder="1" applyAlignment="1">
      <alignment horizontal="center" vertical="center"/>
    </xf>
    <xf numFmtId="49" fontId="2" fillId="0" borderId="61" xfId="0" applyNumberFormat="1" applyFont="1" applyBorder="1" applyAlignment="1">
      <alignment horizontal="center" vertical="center"/>
    </xf>
    <xf numFmtId="3" fontId="29" fillId="27" borderId="30" xfId="109" applyNumberFormat="1" applyFont="1" applyFill="1" applyBorder="1" applyAlignment="1">
      <alignment horizontal="right" vertical="center" wrapText="1"/>
      <protection/>
    </xf>
    <xf numFmtId="3" fontId="29" fillId="27" borderId="30" xfId="107" applyNumberFormat="1" applyFont="1" applyFill="1" applyBorder="1" applyAlignment="1">
      <alignment vertical="center" wrapText="1"/>
      <protection/>
    </xf>
    <xf numFmtId="0" fontId="29" fillId="27" borderId="67" xfId="107" applyFont="1" applyFill="1" applyBorder="1" applyAlignment="1">
      <alignment vertical="center" wrapText="1"/>
      <protection/>
    </xf>
    <xf numFmtId="49" fontId="38" fillId="27" borderId="21" xfId="0" applyNumberFormat="1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/>
    </xf>
    <xf numFmtId="3" fontId="29" fillId="27" borderId="23" xfId="0" applyNumberFormat="1" applyFont="1" applyFill="1" applyBorder="1" applyAlignment="1">
      <alignment horizontal="center"/>
    </xf>
    <xf numFmtId="3" fontId="29" fillId="26" borderId="24" xfId="0" applyNumberFormat="1" applyFont="1" applyFill="1" applyBorder="1" applyAlignment="1">
      <alignment horizontal="center"/>
    </xf>
    <xf numFmtId="0" fontId="38" fillId="27" borderId="22" xfId="0" applyFont="1" applyFill="1" applyBorder="1" applyAlignment="1">
      <alignment horizontal="center"/>
    </xf>
    <xf numFmtId="3" fontId="29" fillId="27" borderId="30" xfId="0" applyNumberFormat="1" applyFont="1" applyFill="1" applyBorder="1" applyAlignment="1">
      <alignment horizontal="center"/>
    </xf>
    <xf numFmtId="3" fontId="95" fillId="27" borderId="9" xfId="0" applyNumberFormat="1" applyFont="1" applyFill="1" applyBorder="1" applyAlignment="1">
      <alignment horizontal="center" vertical="center" wrapText="1"/>
    </xf>
    <xf numFmtId="3" fontId="0" fillId="27" borderId="9" xfId="0" applyNumberFormat="1" applyFont="1" applyFill="1" applyBorder="1" applyAlignment="1">
      <alignment horizontal="center" vertical="center" wrapText="1"/>
    </xf>
    <xf numFmtId="3" fontId="0" fillId="27" borderId="9" xfId="0" applyNumberFormat="1" applyFill="1" applyBorder="1" applyAlignment="1">
      <alignment horizontal="center" vertical="center" wrapText="1"/>
    </xf>
    <xf numFmtId="0" fontId="29" fillId="27" borderId="33" xfId="107" applyFont="1" applyFill="1" applyBorder="1" applyAlignment="1">
      <alignment vertical="center" wrapText="1"/>
      <protection/>
    </xf>
    <xf numFmtId="3" fontId="29" fillId="27" borderId="38" xfId="107" applyNumberFormat="1" applyFont="1" applyFill="1" applyBorder="1" applyAlignment="1">
      <alignment vertical="center" wrapText="1"/>
      <protection/>
    </xf>
    <xf numFmtId="0" fontId="29" fillId="27" borderId="38" xfId="107" applyFont="1" applyFill="1" applyBorder="1" applyAlignment="1">
      <alignment vertical="center" wrapText="1"/>
      <protection/>
    </xf>
    <xf numFmtId="0" fontId="29" fillId="27" borderId="68" xfId="107" applyFont="1" applyFill="1" applyBorder="1" applyAlignment="1">
      <alignment vertical="center" wrapText="1"/>
      <protection/>
    </xf>
    <xf numFmtId="14" fontId="29" fillId="27" borderId="38" xfId="107" applyNumberFormat="1" applyFont="1" applyFill="1" applyBorder="1" applyAlignment="1">
      <alignment vertical="center" wrapText="1"/>
      <protection/>
    </xf>
    <xf numFmtId="0" fontId="0" fillId="27" borderId="33" xfId="0" applyFill="1" applyBorder="1" applyAlignment="1">
      <alignment/>
    </xf>
    <xf numFmtId="0" fontId="105" fillId="27" borderId="38" xfId="0" applyNumberFormat="1" applyFont="1" applyFill="1" applyBorder="1" applyAlignment="1">
      <alignment wrapText="1"/>
    </xf>
    <xf numFmtId="0" fontId="0" fillId="27" borderId="15" xfId="0" applyFill="1" applyBorder="1" applyAlignment="1">
      <alignment/>
    </xf>
    <xf numFmtId="3" fontId="29" fillId="27" borderId="69" xfId="0" applyNumberFormat="1" applyFont="1" applyFill="1" applyBorder="1" applyAlignment="1">
      <alignment horizontal="center" vertical="center"/>
    </xf>
    <xf numFmtId="0" fontId="29" fillId="27" borderId="63" xfId="0" applyFont="1" applyFill="1" applyBorder="1" applyAlignment="1">
      <alignment horizontal="center" vertical="center"/>
    </xf>
    <xf numFmtId="3" fontId="29" fillId="27" borderId="70" xfId="0" applyNumberFormat="1" applyFont="1" applyFill="1" applyBorder="1" applyAlignment="1">
      <alignment horizontal="center" vertical="center"/>
    </xf>
    <xf numFmtId="3" fontId="29" fillId="27" borderId="23" xfId="0" applyNumberFormat="1" applyFont="1" applyFill="1" applyBorder="1" applyAlignment="1">
      <alignment horizontal="center" vertical="center"/>
    </xf>
    <xf numFmtId="0" fontId="29" fillId="27" borderId="66" xfId="0" applyFont="1" applyFill="1" applyBorder="1" applyAlignment="1">
      <alignment horizontal="center" vertical="center"/>
    </xf>
    <xf numFmtId="0" fontId="105" fillId="27" borderId="9" xfId="0" applyNumberFormat="1" applyFont="1" applyFill="1" applyBorder="1" applyAlignment="1">
      <alignment horizontal="left"/>
    </xf>
    <xf numFmtId="3" fontId="29" fillId="0" borderId="37" xfId="0" applyNumberFormat="1" applyFont="1" applyFill="1" applyBorder="1" applyAlignment="1">
      <alignment horizontal="center"/>
    </xf>
    <xf numFmtId="3" fontId="29" fillId="31" borderId="53" xfId="0" applyNumberFormat="1" applyFont="1" applyFill="1" applyBorder="1" applyAlignment="1">
      <alignment horizontal="center" vertical="top" wrapText="1"/>
    </xf>
    <xf numFmtId="0" fontId="29" fillId="27" borderId="9" xfId="107" applyFont="1" applyFill="1" applyBorder="1" applyAlignment="1">
      <alignment horizontal="right" vertical="center" wrapText="1"/>
      <protection/>
    </xf>
    <xf numFmtId="3" fontId="29" fillId="27" borderId="9" xfId="112" applyNumberFormat="1" applyFont="1" applyFill="1" applyBorder="1" applyAlignment="1">
      <alignment horizontal="center" wrapText="1"/>
      <protection/>
    </xf>
    <xf numFmtId="0" fontId="106" fillId="0" borderId="0" xfId="0" applyFont="1" applyAlignment="1">
      <alignment vertical="center"/>
    </xf>
    <xf numFmtId="3" fontId="29" fillId="31" borderId="37" xfId="0" applyNumberFormat="1" applyFont="1" applyFill="1" applyBorder="1" applyAlignment="1">
      <alignment horizontal="center" vertical="top" wrapText="1"/>
    </xf>
    <xf numFmtId="49" fontId="38" fillId="27" borderId="21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38" fillId="27" borderId="58" xfId="0" applyFont="1" applyFill="1" applyBorder="1" applyAlignment="1">
      <alignment horizontal="center" vertical="center" wrapText="1"/>
    </xf>
    <xf numFmtId="0" fontId="107" fillId="30" borderId="0" xfId="0" applyNumberFormat="1" applyFont="1" applyFill="1" applyBorder="1" applyAlignment="1">
      <alignment horizontal="left" vertical="center" wrapText="1"/>
    </xf>
    <xf numFmtId="3" fontId="0" fillId="30" borderId="0" xfId="0" applyNumberFormat="1" applyFill="1" applyAlignment="1">
      <alignment/>
    </xf>
    <xf numFmtId="0" fontId="95" fillId="27" borderId="9" xfId="0" applyFont="1" applyFill="1" applyBorder="1" applyAlignment="1">
      <alignment vertical="center"/>
    </xf>
    <xf numFmtId="0" fontId="108" fillId="27" borderId="9" xfId="0" applyFont="1" applyFill="1" applyBorder="1" applyAlignment="1">
      <alignment vertical="center"/>
    </xf>
    <xf numFmtId="3" fontId="95" fillId="27" borderId="69" xfId="0" applyNumberFormat="1" applyFont="1" applyFill="1" applyBorder="1" applyAlignment="1">
      <alignment horizontal="center" vertical="center" wrapText="1"/>
    </xf>
    <xf numFmtId="3" fontId="95" fillId="27" borderId="9" xfId="0" applyNumberFormat="1" applyFont="1" applyFill="1" applyBorder="1" applyAlignment="1">
      <alignment vertical="center"/>
    </xf>
    <xf numFmtId="0" fontId="98" fillId="0" borderId="57" xfId="0" applyFont="1" applyBorder="1" applyAlignment="1">
      <alignment horizontal="center" vertical="center" wrapText="1"/>
    </xf>
    <xf numFmtId="0" fontId="109" fillId="0" borderId="9" xfId="0" applyFont="1" applyFill="1" applyBorder="1" applyAlignment="1">
      <alignment vertical="center"/>
    </xf>
    <xf numFmtId="0" fontId="109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 wrapText="1"/>
    </xf>
    <xf numFmtId="0" fontId="77" fillId="0" borderId="64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96" fillId="27" borderId="23" xfId="0" applyFont="1" applyFill="1" applyBorder="1" applyAlignment="1">
      <alignment horizontal="center" vertical="center" wrapText="1"/>
    </xf>
    <xf numFmtId="0" fontId="98" fillId="0" borderId="34" xfId="0" applyFont="1" applyBorder="1" applyAlignment="1">
      <alignment horizontal="center" vertical="center" wrapText="1"/>
    </xf>
    <xf numFmtId="0" fontId="95" fillId="30" borderId="30" xfId="0" applyFont="1" applyFill="1" applyBorder="1" applyAlignment="1">
      <alignment horizontal="center" vertical="center" wrapText="1"/>
    </xf>
    <xf numFmtId="0" fontId="95" fillId="27" borderId="30" xfId="0" applyFont="1" applyFill="1" applyBorder="1" applyAlignment="1">
      <alignment horizontal="center" vertical="center" wrapText="1"/>
    </xf>
    <xf numFmtId="0" fontId="0" fillId="27" borderId="30" xfId="0" applyFill="1" applyBorder="1" applyAlignment="1">
      <alignment/>
    </xf>
    <xf numFmtId="0" fontId="0" fillId="27" borderId="30" xfId="0" applyFill="1" applyBorder="1" applyAlignment="1">
      <alignment horizontal="center"/>
    </xf>
    <xf numFmtId="0" fontId="0" fillId="27" borderId="30" xfId="0" applyFill="1" applyBorder="1" applyAlignment="1">
      <alignment horizontal="center" vertical="center" wrapText="1"/>
    </xf>
    <xf numFmtId="9" fontId="0" fillId="27" borderId="30" xfId="118" applyFont="1" applyFill="1" applyBorder="1" applyAlignment="1">
      <alignment horizontal="center" vertical="center" wrapText="1"/>
    </xf>
    <xf numFmtId="9" fontId="86" fillId="27" borderId="35" xfId="0" applyNumberFormat="1" applyFont="1" applyFill="1" applyBorder="1" applyAlignment="1">
      <alignment horizontal="center" vertical="center" wrapText="1"/>
    </xf>
    <xf numFmtId="0" fontId="50" fillId="0" borderId="57" xfId="0" applyFont="1" applyBorder="1" applyAlignment="1">
      <alignment vertical="center" wrapText="1"/>
    </xf>
    <xf numFmtId="3" fontId="77" fillId="27" borderId="9" xfId="0" applyNumberFormat="1" applyFont="1" applyFill="1" applyBorder="1" applyAlignment="1">
      <alignment horizontal="center" vertical="center" wrapText="1"/>
    </xf>
    <xf numFmtId="3" fontId="8" fillId="26" borderId="9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177" fontId="0" fillId="0" borderId="0" xfId="0" applyNumberFormat="1" applyAlignment="1">
      <alignment/>
    </xf>
    <xf numFmtId="3" fontId="0" fillId="27" borderId="9" xfId="107" applyNumberFormat="1" applyFill="1" applyBorder="1" applyAlignment="1">
      <alignment vertical="center" wrapText="1"/>
      <protection/>
    </xf>
    <xf numFmtId="3" fontId="0" fillId="27" borderId="0" xfId="107" applyNumberFormat="1" applyFill="1" applyBorder="1" applyAlignment="1">
      <alignment vertical="center" wrapText="1"/>
      <protection/>
    </xf>
    <xf numFmtId="3" fontId="29" fillId="27" borderId="37" xfId="107" applyNumberFormat="1" applyFont="1" applyFill="1" applyBorder="1" applyAlignment="1">
      <alignment vertical="center" wrapText="1"/>
      <protection/>
    </xf>
    <xf numFmtId="0" fontId="29" fillId="27" borderId="71" xfId="0" applyFont="1" applyFill="1" applyBorder="1" applyAlignment="1">
      <alignment horizontal="center" vertical="center" wrapText="1"/>
    </xf>
    <xf numFmtId="0" fontId="110" fillId="27" borderId="21" xfId="0" applyNumberFormat="1" applyFont="1" applyFill="1" applyBorder="1" applyAlignment="1" applyProtection="1">
      <alignment horizontal="left" vertical="center" wrapText="1"/>
      <protection/>
    </xf>
    <xf numFmtId="0" fontId="110" fillId="27" borderId="15" xfId="0" applyNumberFormat="1" applyFont="1" applyFill="1" applyBorder="1" applyAlignment="1" applyProtection="1">
      <alignment horizontal="left" vertical="center" wrapText="1"/>
      <protection/>
    </xf>
    <xf numFmtId="0" fontId="110" fillId="27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56" fillId="27" borderId="23" xfId="0" applyNumberFormat="1" applyFont="1" applyFill="1" applyBorder="1" applyAlignment="1" applyProtection="1">
      <alignment horizontal="left" vertical="center" wrapText="1"/>
      <protection/>
    </xf>
    <xf numFmtId="0" fontId="56" fillId="27" borderId="9" xfId="0" applyNumberFormat="1" applyFont="1" applyFill="1" applyBorder="1" applyAlignment="1" applyProtection="1">
      <alignment horizontal="left" vertical="center" wrapText="1"/>
      <protection/>
    </xf>
    <xf numFmtId="0" fontId="10" fillId="27" borderId="0" xfId="0" applyFont="1" applyFill="1" applyBorder="1" applyAlignment="1">
      <alignment horizontal="center" wrapText="1"/>
    </xf>
    <xf numFmtId="0" fontId="56" fillId="27" borderId="30" xfId="0" applyNumberFormat="1" applyFont="1" applyFill="1" applyBorder="1" applyAlignment="1" applyProtection="1">
      <alignment horizontal="left" vertical="center" wrapText="1"/>
      <protection/>
    </xf>
    <xf numFmtId="9" fontId="2" fillId="27" borderId="72" xfId="0" applyNumberFormat="1" applyFont="1" applyFill="1" applyBorder="1" applyAlignment="1">
      <alignment horizontal="left" vertical="center" wrapText="1"/>
    </xf>
    <xf numFmtId="0" fontId="29" fillId="27" borderId="28" xfId="0" applyNumberFormat="1" applyFont="1" applyFill="1" applyBorder="1" applyAlignment="1">
      <alignment horizontal="left" vertical="center" wrapText="1"/>
    </xf>
    <xf numFmtId="0" fontId="10" fillId="27" borderId="28" xfId="0" applyFont="1" applyFill="1" applyBorder="1" applyAlignment="1">
      <alignment horizontal="justify" vertical="center"/>
    </xf>
    <xf numFmtId="9" fontId="2" fillId="27" borderId="56" xfId="0" applyNumberFormat="1" applyFont="1" applyFill="1" applyBorder="1" applyAlignment="1">
      <alignment horizontal="left" vertical="center" wrapText="1"/>
    </xf>
    <xf numFmtId="3" fontId="29" fillId="27" borderId="9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0" fontId="107" fillId="27" borderId="28" xfId="0" applyNumberFormat="1" applyFont="1" applyFill="1" applyBorder="1" applyAlignment="1">
      <alignment horizontal="left" vertical="center" wrapText="1"/>
    </xf>
    <xf numFmtId="0" fontId="111" fillId="27" borderId="31" xfId="0" applyFont="1" applyFill="1" applyBorder="1" applyAlignment="1">
      <alignment horizontal="justify" vertical="center"/>
    </xf>
    <xf numFmtId="9" fontId="0" fillId="0" borderId="0" xfId="0" applyNumberFormat="1" applyAlignment="1">
      <alignment/>
    </xf>
    <xf numFmtId="10" fontId="92" fillId="0" borderId="0" xfId="0" applyNumberFormat="1" applyFont="1" applyAlignment="1">
      <alignment/>
    </xf>
    <xf numFmtId="0" fontId="38" fillId="27" borderId="9" xfId="0" applyFont="1" applyFill="1" applyBorder="1" applyAlignment="1">
      <alignment vertical="center" wrapText="1"/>
    </xf>
    <xf numFmtId="0" fontId="77" fillId="27" borderId="23" xfId="0" applyFont="1" applyFill="1" applyBorder="1" applyAlignment="1">
      <alignment horizontal="left" vertical="center" wrapText="1"/>
    </xf>
    <xf numFmtId="3" fontId="112" fillId="27" borderId="23" xfId="0" applyNumberFormat="1" applyFont="1" applyFill="1" applyBorder="1" applyAlignment="1">
      <alignment horizontal="center" vertical="center" wrapText="1"/>
    </xf>
    <xf numFmtId="3" fontId="112" fillId="27" borderId="22" xfId="0" applyNumberFormat="1" applyFont="1" applyFill="1" applyBorder="1" applyAlignment="1">
      <alignment horizontal="center" vertical="center" wrapText="1"/>
    </xf>
    <xf numFmtId="4" fontId="29" fillId="26" borderId="16" xfId="0" applyNumberFormat="1" applyFont="1" applyFill="1" applyBorder="1" applyAlignment="1">
      <alignment horizontal="center" vertical="center"/>
    </xf>
    <xf numFmtId="192" fontId="29" fillId="26" borderId="16" xfId="0" applyNumberFormat="1" applyFont="1" applyFill="1" applyBorder="1" applyAlignment="1">
      <alignment horizontal="center" vertical="center"/>
    </xf>
    <xf numFmtId="0" fontId="1" fillId="27" borderId="73" xfId="0" applyFont="1" applyFill="1" applyBorder="1" applyAlignment="1">
      <alignment horizontal="left" vertical="center" wrapText="1"/>
    </xf>
    <xf numFmtId="0" fontId="102" fillId="27" borderId="73" xfId="0" applyFont="1" applyFill="1" applyBorder="1" applyAlignment="1">
      <alignment horizontal="left" vertical="center" wrapText="1"/>
    </xf>
    <xf numFmtId="0" fontId="102" fillId="0" borderId="74" xfId="0" applyFont="1" applyFill="1" applyBorder="1" applyAlignment="1">
      <alignment horizontal="left" vertical="center" wrapText="1"/>
    </xf>
    <xf numFmtId="9" fontId="57" fillId="27" borderId="72" xfId="0" applyNumberFormat="1" applyFont="1" applyFill="1" applyBorder="1" applyAlignment="1">
      <alignment horizontal="left" vertical="center" wrapText="1"/>
    </xf>
    <xf numFmtId="3" fontId="57" fillId="27" borderId="72" xfId="0" applyNumberFormat="1" applyFont="1" applyFill="1" applyBorder="1" applyAlignment="1">
      <alignment horizontal="left" vertical="center" wrapText="1"/>
    </xf>
    <xf numFmtId="0" fontId="102" fillId="0" borderId="75" xfId="0" applyFont="1" applyBorder="1" applyAlignment="1">
      <alignment horizontal="center"/>
    </xf>
    <xf numFmtId="0" fontId="10" fillId="27" borderId="27" xfId="0" applyFont="1" applyFill="1" applyBorder="1" applyAlignment="1">
      <alignment horizontal="justify" vertical="center"/>
    </xf>
    <xf numFmtId="3" fontId="29" fillId="26" borderId="65" xfId="0" applyNumberFormat="1" applyFont="1" applyFill="1" applyBorder="1" applyAlignment="1">
      <alignment horizontal="center" vertical="center"/>
    </xf>
    <xf numFmtId="9" fontId="29" fillId="27" borderId="76" xfId="0" applyNumberFormat="1" applyFont="1" applyFill="1" applyBorder="1" applyAlignment="1">
      <alignment horizontal="left" vertical="center" wrapText="1"/>
    </xf>
    <xf numFmtId="9" fontId="29" fillId="27" borderId="63" xfId="0" applyNumberFormat="1" applyFont="1" applyFill="1" applyBorder="1" applyAlignment="1">
      <alignment horizontal="left" vertical="center" wrapText="1"/>
    </xf>
    <xf numFmtId="0" fontId="10" fillId="27" borderId="63" xfId="0" applyFont="1" applyFill="1" applyBorder="1" applyAlignment="1">
      <alignment horizontal="left" wrapText="1"/>
    </xf>
    <xf numFmtId="0" fontId="10" fillId="27" borderId="77" xfId="0" applyFont="1" applyFill="1" applyBorder="1" applyAlignment="1">
      <alignment horizontal="justify" vertical="center"/>
    </xf>
    <xf numFmtId="0" fontId="10" fillId="27" borderId="63" xfId="0" applyFont="1" applyFill="1" applyBorder="1" applyAlignment="1">
      <alignment horizontal="justify" vertical="center"/>
    </xf>
    <xf numFmtId="0" fontId="10" fillId="27" borderId="63" xfId="0" applyNumberFormat="1" applyFont="1" applyFill="1" applyBorder="1" applyAlignment="1">
      <alignment horizontal="left" vertical="center" wrapText="1"/>
    </xf>
    <xf numFmtId="9" fontId="10" fillId="27" borderId="63" xfId="0" applyNumberFormat="1" applyFont="1" applyFill="1" applyBorder="1" applyAlignment="1">
      <alignment horizontal="left" vertical="center" wrapText="1"/>
    </xf>
    <xf numFmtId="3" fontId="10" fillId="27" borderId="63" xfId="0" applyNumberFormat="1" applyFont="1" applyFill="1" applyBorder="1" applyAlignment="1">
      <alignment horizontal="left" vertical="center" wrapText="1"/>
    </xf>
    <xf numFmtId="9" fontId="29" fillId="27" borderId="66" xfId="0" applyNumberFormat="1" applyFont="1" applyFill="1" applyBorder="1" applyAlignment="1">
      <alignment horizontal="left" vertical="center" wrapText="1"/>
    </xf>
    <xf numFmtId="3" fontId="10" fillId="27" borderId="66" xfId="0" applyNumberFormat="1" applyFont="1" applyFill="1" applyBorder="1" applyAlignment="1">
      <alignment horizontal="left" vertical="center" wrapText="1"/>
    </xf>
    <xf numFmtId="3" fontId="0" fillId="27" borderId="61" xfId="0" applyNumberFormat="1" applyFont="1" applyFill="1" applyBorder="1" applyAlignment="1">
      <alignment horizontal="center" vertical="center"/>
    </xf>
    <xf numFmtId="0" fontId="10" fillId="27" borderId="72" xfId="0" applyFont="1" applyFill="1" applyBorder="1" applyAlignment="1">
      <alignment horizontal="justify" vertical="center"/>
    </xf>
    <xf numFmtId="0" fontId="2" fillId="0" borderId="19" xfId="0" applyFont="1" applyBorder="1" applyAlignment="1">
      <alignment horizontal="center" vertical="center"/>
    </xf>
    <xf numFmtId="14" fontId="29" fillId="27" borderId="38" xfId="107" applyNumberFormat="1" applyFont="1" applyFill="1" applyBorder="1" applyAlignment="1">
      <alignment horizontal="center" vertical="center" wrapText="1"/>
      <protection/>
    </xf>
    <xf numFmtId="3" fontId="29" fillId="26" borderId="22" xfId="0" applyNumberFormat="1" applyFont="1" applyFill="1" applyBorder="1" applyAlignment="1">
      <alignment horizontal="center" vertical="center"/>
    </xf>
    <xf numFmtId="3" fontId="29" fillId="26" borderId="21" xfId="0" applyNumberFormat="1" applyFont="1" applyFill="1" applyBorder="1" applyAlignment="1">
      <alignment horizontal="center" vertical="center"/>
    </xf>
    <xf numFmtId="3" fontId="29" fillId="26" borderId="23" xfId="0" applyNumberFormat="1" applyFont="1" applyFill="1" applyBorder="1" applyAlignment="1">
      <alignment horizontal="center" vertical="center"/>
    </xf>
    <xf numFmtId="3" fontId="29" fillId="27" borderId="15" xfId="0" applyNumberFormat="1" applyFont="1" applyFill="1" applyBorder="1" applyAlignment="1">
      <alignment horizontal="center" vertical="center"/>
    </xf>
    <xf numFmtId="3" fontId="29" fillId="26" borderId="28" xfId="0" applyNumberFormat="1" applyFont="1" applyFill="1" applyBorder="1" applyAlignment="1">
      <alignment horizontal="center" vertical="center"/>
    </xf>
    <xf numFmtId="4" fontId="29" fillId="26" borderId="28" xfId="0" applyNumberFormat="1" applyFont="1" applyFill="1" applyBorder="1" applyAlignment="1">
      <alignment horizontal="center" vertical="center"/>
    </xf>
    <xf numFmtId="3" fontId="29" fillId="27" borderId="21" xfId="0" applyNumberFormat="1" applyFont="1" applyFill="1" applyBorder="1" applyAlignment="1">
      <alignment horizontal="center" vertical="center"/>
    </xf>
    <xf numFmtId="3" fontId="29" fillId="26" borderId="24" xfId="0" applyNumberFormat="1" applyFont="1" applyFill="1" applyBorder="1" applyAlignment="1">
      <alignment horizontal="center" vertical="center"/>
    </xf>
    <xf numFmtId="3" fontId="29" fillId="27" borderId="34" xfId="0" applyNumberFormat="1" applyFont="1" applyFill="1" applyBorder="1" applyAlignment="1">
      <alignment horizontal="center" vertical="center"/>
    </xf>
    <xf numFmtId="218" fontId="29" fillId="26" borderId="35" xfId="0" applyNumberFormat="1" applyFont="1" applyFill="1" applyBorder="1" applyAlignment="1">
      <alignment horizontal="center" vertical="center"/>
    </xf>
    <xf numFmtId="192" fontId="29" fillId="26" borderId="28" xfId="0" applyNumberFormat="1" applyFont="1" applyFill="1" applyBorder="1" applyAlignment="1">
      <alignment horizontal="center" vertical="center"/>
    </xf>
    <xf numFmtId="192" fontId="29" fillId="26" borderId="35" xfId="0" applyNumberFormat="1" applyFont="1" applyFill="1" applyBorder="1" applyAlignment="1">
      <alignment horizontal="center" vertical="center"/>
    </xf>
    <xf numFmtId="0" fontId="60" fillId="27" borderId="23" xfId="0" applyNumberFormat="1" applyFont="1" applyFill="1" applyBorder="1" applyAlignment="1" applyProtection="1">
      <alignment horizontal="left" vertical="center" wrapText="1"/>
      <protection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7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6" fillId="0" borderId="16" xfId="0" applyFont="1" applyFill="1" applyBorder="1" applyAlignment="1">
      <alignment horizontal="center"/>
    </xf>
    <xf numFmtId="0" fontId="86" fillId="0" borderId="81" xfId="0" applyFont="1" applyFill="1" applyBorder="1" applyAlignment="1">
      <alignment horizontal="center"/>
    </xf>
    <xf numFmtId="0" fontId="86" fillId="0" borderId="72" xfId="0" applyFont="1" applyFill="1" applyBorder="1" applyAlignment="1">
      <alignment horizontal="center"/>
    </xf>
    <xf numFmtId="0" fontId="87" fillId="0" borderId="78" xfId="0" applyFont="1" applyFill="1" applyBorder="1" applyAlignment="1">
      <alignment horizontal="center"/>
    </xf>
    <xf numFmtId="0" fontId="87" fillId="0" borderId="82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0" fontId="4" fillId="27" borderId="81" xfId="0" applyFont="1" applyFill="1" applyBorder="1" applyAlignment="1">
      <alignment horizontal="left"/>
    </xf>
    <xf numFmtId="0" fontId="4" fillId="27" borderId="69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7" fillId="29" borderId="60" xfId="0" applyFont="1" applyFill="1" applyBorder="1" applyAlignment="1">
      <alignment horizontal="center" vertical="center"/>
    </xf>
    <xf numFmtId="0" fontId="87" fillId="29" borderId="6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86" fillId="0" borderId="19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102" fillId="26" borderId="29" xfId="0" applyFont="1" applyFill="1" applyBorder="1" applyAlignment="1">
      <alignment horizontal="center" vertical="center" wrapText="1"/>
    </xf>
    <xf numFmtId="0" fontId="102" fillId="26" borderId="7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30" borderId="68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/>
    </xf>
    <xf numFmtId="0" fontId="102" fillId="0" borderId="79" xfId="0" applyFont="1" applyBorder="1" applyAlignment="1">
      <alignment horizontal="center"/>
    </xf>
    <xf numFmtId="0" fontId="3" fillId="30" borderId="38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0" fontId="102" fillId="26" borderId="84" xfId="0" applyFont="1" applyFill="1" applyBorder="1" applyAlignment="1">
      <alignment horizontal="center" vertical="center" wrapText="1"/>
    </xf>
    <xf numFmtId="0" fontId="102" fillId="26" borderId="69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3" fillId="0" borderId="86" xfId="0" applyFont="1" applyBorder="1" applyAlignment="1">
      <alignment horizontal="center"/>
    </xf>
    <xf numFmtId="0" fontId="51" fillId="0" borderId="86" xfId="0" applyFont="1" applyBorder="1" applyAlignment="1">
      <alignment horizontal="center"/>
    </xf>
    <xf numFmtId="0" fontId="102" fillId="26" borderId="33" xfId="0" applyFont="1" applyFill="1" applyBorder="1" applyAlignment="1">
      <alignment horizontal="center" vertical="center" wrapText="1"/>
    </xf>
    <xf numFmtId="0" fontId="102" fillId="26" borderId="1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5" fillId="27" borderId="83" xfId="0" applyFont="1" applyFill="1" applyBorder="1" applyAlignment="1">
      <alignment horizontal="center" vertical="center" wrapText="1"/>
    </xf>
    <xf numFmtId="0" fontId="95" fillId="27" borderId="26" xfId="0" applyFont="1" applyFill="1" applyBorder="1" applyAlignment="1">
      <alignment horizontal="center" vertical="center" wrapText="1"/>
    </xf>
    <xf numFmtId="0" fontId="95" fillId="27" borderId="84" xfId="0" applyFont="1" applyFill="1" applyBorder="1" applyAlignment="1">
      <alignment horizontal="center" vertical="center" wrapText="1"/>
    </xf>
    <xf numFmtId="0" fontId="101" fillId="0" borderId="9" xfId="0" applyFont="1" applyBorder="1" applyAlignment="1">
      <alignment horizontal="center" vertical="center" wrapText="1"/>
    </xf>
    <xf numFmtId="0" fontId="3" fillId="0" borderId="87" xfId="107" applyFont="1" applyFill="1" applyBorder="1" applyAlignment="1">
      <alignment horizontal="center" vertical="center" wrapText="1"/>
      <protection/>
    </xf>
    <xf numFmtId="0" fontId="3" fillId="0" borderId="88" xfId="107" applyFont="1" applyFill="1" applyBorder="1" applyAlignment="1">
      <alignment horizontal="center" vertical="center" wrapText="1"/>
      <protection/>
    </xf>
    <xf numFmtId="0" fontId="3" fillId="0" borderId="89" xfId="107" applyFont="1" applyFill="1" applyBorder="1" applyAlignment="1">
      <alignment horizontal="center" vertical="center" wrapText="1"/>
      <protection/>
    </xf>
    <xf numFmtId="0" fontId="3" fillId="0" borderId="36" xfId="107" applyFont="1" applyFill="1" applyBorder="1" applyAlignment="1">
      <alignment horizontal="center" vertical="center" wrapText="1"/>
      <protection/>
    </xf>
    <xf numFmtId="0" fontId="3" fillId="0" borderId="20" xfId="107" applyFont="1" applyFill="1" applyBorder="1" applyAlignment="1">
      <alignment horizontal="center" vertical="center" wrapText="1"/>
      <protection/>
    </xf>
    <xf numFmtId="0" fontId="3" fillId="0" borderId="37" xfId="107" applyFont="1" applyFill="1" applyBorder="1" applyAlignment="1">
      <alignment horizontal="center" vertical="center" wrapText="1"/>
      <protection/>
    </xf>
    <xf numFmtId="0" fontId="3" fillId="0" borderId="90" xfId="107" applyFont="1" applyFill="1" applyBorder="1" applyAlignment="1">
      <alignment horizontal="center" vertical="center" wrapText="1"/>
      <protection/>
    </xf>
    <xf numFmtId="0" fontId="3" fillId="0" borderId="54" xfId="107" applyFont="1" applyFill="1" applyBorder="1" applyAlignment="1">
      <alignment horizontal="center" vertical="center" wrapText="1"/>
      <protection/>
    </xf>
    <xf numFmtId="0" fontId="3" fillId="0" borderId="67" xfId="107" applyFont="1" applyFill="1" applyBorder="1" applyAlignment="1">
      <alignment horizontal="center" vertical="center" wrapText="1"/>
      <protection/>
    </xf>
  </cellXfs>
  <cellStyles count="158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ogenous 2" xfId="65"/>
    <cellStyle name="Explanatory Text" xfId="66"/>
    <cellStyle name="Finanční0" xfId="67"/>
    <cellStyle name="Finanèní0" xfId="68"/>
    <cellStyle name="Followed Hyperlink" xfId="69"/>
    <cellStyle name="Good" xfId="70"/>
    <cellStyle name="Grey" xfId="71"/>
    <cellStyle name="Grey 2" xfId="72"/>
    <cellStyle name="Heading 1" xfId="73"/>
    <cellStyle name="Heading 2" xfId="74"/>
    <cellStyle name="Heading 3" xfId="75"/>
    <cellStyle name="Heading 4" xfId="76"/>
    <cellStyle name="Hipervínculo_IIF" xfId="77"/>
    <cellStyle name="Hyperlink" xfId="78"/>
    <cellStyle name="IMF" xfId="79"/>
    <cellStyle name="imf-one decimal" xfId="80"/>
    <cellStyle name="imf-zero decimal" xfId="81"/>
    <cellStyle name="Input" xfId="82"/>
    <cellStyle name="Input [yellow]" xfId="83"/>
    <cellStyle name="Input [yellow] 2" xfId="84"/>
    <cellStyle name="INSTAT" xfId="85"/>
    <cellStyle name="Label" xfId="86"/>
    <cellStyle name="Linked Cell" xfId="87"/>
    <cellStyle name="Měna0" xfId="88"/>
    <cellStyle name="Millares [0]_BALPROGRAMA2001R" xfId="89"/>
    <cellStyle name="Millares_BALPROGRAMA2001R" xfId="90"/>
    <cellStyle name="Milliers [0]_Encours - Apr rééch" xfId="91"/>
    <cellStyle name="Milliers_Encours - Apr rééch" xfId="92"/>
    <cellStyle name="Mìna0" xfId="93"/>
    <cellStyle name="Model" xfId="94"/>
    <cellStyle name="MoF" xfId="95"/>
    <cellStyle name="Moneda [0]_BALPROGRAMA2001R" xfId="96"/>
    <cellStyle name="Moneda_BALPROGRAMA2001R" xfId="97"/>
    <cellStyle name="Monétaire [0]_Encours - Apr rééch" xfId="98"/>
    <cellStyle name="Monétaire_Encours - Apr rééch" xfId="99"/>
    <cellStyle name="Neutral" xfId="100"/>
    <cellStyle name="Normal - Style1" xfId="101"/>
    <cellStyle name="Normal - Style2" xfId="102"/>
    <cellStyle name="Normal - Style5" xfId="103"/>
    <cellStyle name="Normal - Style6" xfId="104"/>
    <cellStyle name="Normal - Style7" xfId="105"/>
    <cellStyle name="Normal - Style8" xfId="106"/>
    <cellStyle name="Normal 2" xfId="107"/>
    <cellStyle name="Normal 3" xfId="108"/>
    <cellStyle name="Normal 5" xfId="109"/>
    <cellStyle name="Normal Table" xfId="110"/>
    <cellStyle name="Normal Table 2" xfId="111"/>
    <cellStyle name="Normal_Tabela_Investimeve" xfId="112"/>
    <cellStyle name="Note" xfId="113"/>
    <cellStyle name="Note 2" xfId="114"/>
    <cellStyle name="Output" xfId="115"/>
    <cellStyle name="Output Amounts" xfId="116"/>
    <cellStyle name="Output Amounts 2" xfId="117"/>
    <cellStyle name="Percent" xfId="118"/>
    <cellStyle name="Percent [2]" xfId="119"/>
    <cellStyle name="Percent 2" xfId="120"/>
    <cellStyle name="percentage difference" xfId="121"/>
    <cellStyle name="percentage difference one decimal" xfId="122"/>
    <cellStyle name="percentage difference zero decimal" xfId="123"/>
    <cellStyle name="Pevný" xfId="124"/>
    <cellStyle name="Presentation" xfId="125"/>
    <cellStyle name="Presentation 2" xfId="126"/>
    <cellStyle name="Proj" xfId="127"/>
    <cellStyle name="Publication" xfId="128"/>
    <cellStyle name="STYL1 - Style1" xfId="129"/>
    <cellStyle name="Style 1" xfId="130"/>
    <cellStyle name="Text" xfId="131"/>
    <cellStyle name="Title" xfId="132"/>
    <cellStyle name="Total" xfId="133"/>
    <cellStyle name="Warning Text" xfId="134"/>
    <cellStyle name="WebAnchor1" xfId="135"/>
    <cellStyle name="WebAnchor2" xfId="136"/>
    <cellStyle name="WebAnchor3" xfId="137"/>
    <cellStyle name="WebAnchor4" xfId="138"/>
    <cellStyle name="WebAnchor5" xfId="139"/>
    <cellStyle name="WebAnchor6" xfId="140"/>
    <cellStyle name="WebAnchor7" xfId="141"/>
    <cellStyle name="Webexclude" xfId="142"/>
    <cellStyle name="Webexclude 2" xfId="143"/>
    <cellStyle name="WebFN" xfId="144"/>
    <cellStyle name="WebFN1" xfId="145"/>
    <cellStyle name="WebFN2" xfId="146"/>
    <cellStyle name="WebFN3" xfId="147"/>
    <cellStyle name="WebFN4" xfId="148"/>
    <cellStyle name="WebHR" xfId="149"/>
    <cellStyle name="WebHR 2" xfId="150"/>
    <cellStyle name="WebIndent1" xfId="151"/>
    <cellStyle name="WebIndent1 2" xfId="152"/>
    <cellStyle name="WebIndent1wFN3" xfId="153"/>
    <cellStyle name="WebIndent2" xfId="154"/>
    <cellStyle name="WebIndent2 2" xfId="155"/>
    <cellStyle name="WebNoBR" xfId="156"/>
    <cellStyle name="WebNoBR 2" xfId="157"/>
    <cellStyle name="Záhlaví 1" xfId="158"/>
    <cellStyle name="Záhlaví 2" xfId="159"/>
    <cellStyle name="zero" xfId="160"/>
    <cellStyle name="zero 2" xfId="161"/>
    <cellStyle name="ДАТА" xfId="162"/>
    <cellStyle name="ДЕНЕЖНЫЙ_BOPENGC" xfId="163"/>
    <cellStyle name="ЗАГОЛОВОК1" xfId="164"/>
    <cellStyle name="ЗАГОЛОВОК2" xfId="165"/>
    <cellStyle name="ИТОГОВЫЙ" xfId="166"/>
    <cellStyle name="Обычный_BOPENGC" xfId="167"/>
    <cellStyle name="ПРОЦЕНТНЫЙ_BOPENGC" xfId="168"/>
    <cellStyle name="ТЕКСТ" xfId="169"/>
    <cellStyle name="ФИКСИРОВАННЫЙ" xfId="170"/>
    <cellStyle name="ФИНАНСОВЫЙ_BOPENGC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15.421875" style="0" customWidth="1"/>
    <col min="2" max="2" width="41.421875" style="0" customWidth="1"/>
    <col min="3" max="3" width="15.421875" style="0" customWidth="1"/>
    <col min="4" max="4" width="12.7109375" style="26" customWidth="1"/>
    <col min="5" max="5" width="11.140625" style="26" customWidth="1"/>
    <col min="6" max="6" width="12.140625" style="26" customWidth="1"/>
    <col min="7" max="7" width="17.7109375" style="26" customWidth="1"/>
    <col min="8" max="8" width="20.57421875" style="26" customWidth="1"/>
    <col min="9" max="9" width="17.00390625" style="26" customWidth="1"/>
  </cols>
  <sheetData>
    <row r="2" spans="1:9" s="25" customFormat="1" ht="15.75">
      <c r="A2" s="24" t="s">
        <v>87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11" t="s">
        <v>59</v>
      </c>
      <c r="J4" s="3"/>
    </row>
    <row r="5" spans="1:10" ht="12.75">
      <c r="A5" s="12"/>
      <c r="B5" s="13"/>
      <c r="C5" s="13"/>
      <c r="D5" s="38"/>
      <c r="E5" s="38"/>
      <c r="F5" s="38"/>
      <c r="G5" s="38"/>
      <c r="H5" s="38"/>
      <c r="I5" s="73"/>
      <c r="J5" s="3"/>
    </row>
    <row r="6" spans="1:10" ht="12.75">
      <c r="A6" s="5" t="s">
        <v>23</v>
      </c>
      <c r="B6" s="374" t="s">
        <v>115</v>
      </c>
      <c r="C6" s="375"/>
      <c r="D6" s="375"/>
      <c r="E6" s="375"/>
      <c r="F6" s="376"/>
      <c r="G6" s="164" t="s">
        <v>24</v>
      </c>
      <c r="H6" s="359">
        <v>14</v>
      </c>
      <c r="I6" s="360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2"/>
      <c r="J7" s="3"/>
    </row>
    <row r="8" spans="1:10" ht="12.75">
      <c r="A8" s="361" t="s">
        <v>25</v>
      </c>
      <c r="B8" s="362"/>
      <c r="C8" s="369" t="s">
        <v>43</v>
      </c>
      <c r="D8" s="370"/>
      <c r="E8" s="370"/>
      <c r="F8" s="370"/>
      <c r="G8" s="370"/>
      <c r="H8" s="370"/>
      <c r="I8" s="371"/>
      <c r="J8" s="3"/>
    </row>
    <row r="9" spans="1:10" ht="12.75">
      <c r="A9" s="363"/>
      <c r="B9" s="364"/>
      <c r="C9" s="22" t="s">
        <v>3</v>
      </c>
      <c r="D9" s="22" t="s">
        <v>4</v>
      </c>
      <c r="E9" s="22" t="s">
        <v>5</v>
      </c>
      <c r="F9" s="22" t="s">
        <v>6</v>
      </c>
      <c r="G9" s="22" t="s">
        <v>40</v>
      </c>
      <c r="H9" s="22" t="s">
        <v>81</v>
      </c>
      <c r="I9" s="23" t="s">
        <v>82</v>
      </c>
      <c r="J9" s="3"/>
    </row>
    <row r="10" spans="1:10" ht="18.75" customHeight="1">
      <c r="A10" s="365"/>
      <c r="B10" s="366"/>
      <c r="C10" s="16" t="s">
        <v>7</v>
      </c>
      <c r="D10" s="16" t="s">
        <v>26</v>
      </c>
      <c r="E10" s="16" t="s">
        <v>58</v>
      </c>
      <c r="F10" s="16" t="s">
        <v>58</v>
      </c>
      <c r="G10" s="16" t="s">
        <v>207</v>
      </c>
      <c r="H10" s="16" t="s">
        <v>227</v>
      </c>
      <c r="I10" s="357" t="s">
        <v>8</v>
      </c>
      <c r="J10" s="3"/>
    </row>
    <row r="11" spans="1:10" ht="33.75">
      <c r="A11" s="20" t="s">
        <v>2</v>
      </c>
      <c r="B11" s="21" t="s">
        <v>60</v>
      </c>
      <c r="C11" s="17" t="s">
        <v>185</v>
      </c>
      <c r="D11" s="17" t="s">
        <v>186</v>
      </c>
      <c r="E11" s="17" t="s">
        <v>187</v>
      </c>
      <c r="F11" s="17" t="s">
        <v>188</v>
      </c>
      <c r="G11" s="17" t="s">
        <v>80</v>
      </c>
      <c r="H11" s="17" t="s">
        <v>79</v>
      </c>
      <c r="I11" s="358"/>
      <c r="J11" s="3"/>
    </row>
    <row r="12" spans="1:12" ht="12.75" customHeight="1">
      <c r="A12" s="231" t="s">
        <v>27</v>
      </c>
      <c r="B12" s="232" t="s">
        <v>109</v>
      </c>
      <c r="C12" s="233">
        <v>642565</v>
      </c>
      <c r="D12" s="233">
        <v>910844</v>
      </c>
      <c r="E12" s="233">
        <v>910844</v>
      </c>
      <c r="F12" s="233">
        <f>476127.894+350000</f>
        <v>826127.894</v>
      </c>
      <c r="G12" s="233">
        <f>476127.894+350000</f>
        <v>826127.894</v>
      </c>
      <c r="H12" s="233">
        <v>695903</v>
      </c>
      <c r="I12" s="234">
        <f aca="true" t="shared" si="0" ref="I12:I23">H12-G12</f>
        <v>-130224.89399999997</v>
      </c>
      <c r="J12" s="3"/>
      <c r="L12" s="309"/>
    </row>
    <row r="13" spans="1:12" ht="12.75" customHeight="1">
      <c r="A13" s="260" t="s">
        <v>28</v>
      </c>
      <c r="B13" s="232" t="s">
        <v>189</v>
      </c>
      <c r="C13" s="233"/>
      <c r="D13" s="233">
        <v>76000</v>
      </c>
      <c r="E13" s="233">
        <v>76000</v>
      </c>
      <c r="F13" s="233">
        <v>43000</v>
      </c>
      <c r="G13" s="233">
        <v>43000</v>
      </c>
      <c r="H13" s="233">
        <v>16313</v>
      </c>
      <c r="I13" s="234">
        <f t="shared" si="0"/>
        <v>-26687</v>
      </c>
      <c r="J13" s="3"/>
      <c r="L13" s="309"/>
    </row>
    <row r="14" spans="1:12" ht="12.75" customHeight="1">
      <c r="A14" s="231" t="s">
        <v>29</v>
      </c>
      <c r="B14" s="232" t="s">
        <v>152</v>
      </c>
      <c r="C14" s="233">
        <v>57661</v>
      </c>
      <c r="D14" s="233">
        <v>63560</v>
      </c>
      <c r="E14" s="233">
        <v>63560</v>
      </c>
      <c r="F14" s="233">
        <v>78460</v>
      </c>
      <c r="G14" s="233">
        <v>78460</v>
      </c>
      <c r="H14" s="233">
        <v>75843</v>
      </c>
      <c r="I14" s="234">
        <f t="shared" si="0"/>
        <v>-2617</v>
      </c>
      <c r="J14" s="3"/>
      <c r="L14" s="309"/>
    </row>
    <row r="15" spans="1:12" ht="12.75" customHeight="1">
      <c r="A15" s="231" t="s">
        <v>30</v>
      </c>
      <c r="B15" s="232" t="s">
        <v>153</v>
      </c>
      <c r="C15" s="233">
        <v>79763</v>
      </c>
      <c r="D15" s="233">
        <v>92000</v>
      </c>
      <c r="E15" s="233">
        <v>92000</v>
      </c>
      <c r="F15" s="233">
        <v>90500</v>
      </c>
      <c r="G15" s="233">
        <v>90500</v>
      </c>
      <c r="H15" s="233">
        <v>85534</v>
      </c>
      <c r="I15" s="234">
        <f t="shared" si="0"/>
        <v>-4966</v>
      </c>
      <c r="J15" s="3"/>
      <c r="L15" s="309"/>
    </row>
    <row r="16" spans="1:12" ht="12.75" customHeight="1">
      <c r="A16" s="231" t="s">
        <v>31</v>
      </c>
      <c r="B16" s="232" t="s">
        <v>110</v>
      </c>
      <c r="C16" s="233">
        <v>5618220</v>
      </c>
      <c r="D16" s="233">
        <v>5793174</v>
      </c>
      <c r="E16" s="233">
        <v>5793174</v>
      </c>
      <c r="F16" s="233">
        <v>5944674</v>
      </c>
      <c r="G16" s="233">
        <v>5944674</v>
      </c>
      <c r="H16" s="233">
        <v>5699664</v>
      </c>
      <c r="I16" s="234">
        <f t="shared" si="0"/>
        <v>-245010</v>
      </c>
      <c r="J16" s="3"/>
      <c r="L16" s="309"/>
    </row>
    <row r="17" spans="1:12" ht="12.75" customHeight="1">
      <c r="A17" s="231" t="s">
        <v>111</v>
      </c>
      <c r="B17" s="232" t="s">
        <v>154</v>
      </c>
      <c r="C17" s="233">
        <v>139401</v>
      </c>
      <c r="D17" s="233">
        <v>173100</v>
      </c>
      <c r="E17" s="233">
        <v>173100</v>
      </c>
      <c r="F17" s="307">
        <v>149800</v>
      </c>
      <c r="G17" s="307">
        <v>149800</v>
      </c>
      <c r="H17" s="307">
        <v>141407</v>
      </c>
      <c r="I17" s="234">
        <f t="shared" si="0"/>
        <v>-8393</v>
      </c>
      <c r="J17" s="3"/>
      <c r="L17" s="309"/>
    </row>
    <row r="18" spans="1:12" ht="12.75" customHeight="1">
      <c r="A18" s="231" t="s">
        <v>112</v>
      </c>
      <c r="B18" s="232" t="s">
        <v>113</v>
      </c>
      <c r="C18" s="233">
        <v>8452</v>
      </c>
      <c r="D18" s="233">
        <v>14700</v>
      </c>
      <c r="E18" s="233">
        <v>14700</v>
      </c>
      <c r="F18" s="307">
        <v>11000</v>
      </c>
      <c r="G18" s="307">
        <v>11000</v>
      </c>
      <c r="H18" s="307">
        <v>7828</v>
      </c>
      <c r="I18" s="234">
        <f>H19-G19</f>
        <v>-989701</v>
      </c>
      <c r="J18" s="3"/>
      <c r="L18" s="309"/>
    </row>
    <row r="19" spans="1:12" ht="12.75" customHeight="1">
      <c r="A19" s="231" t="s">
        <v>114</v>
      </c>
      <c r="B19" s="232" t="s">
        <v>155</v>
      </c>
      <c r="C19" s="233">
        <v>3265744</v>
      </c>
      <c r="D19" s="233">
        <v>4893680</v>
      </c>
      <c r="E19" s="233">
        <v>4893680</v>
      </c>
      <c r="F19" s="233">
        <v>4855780</v>
      </c>
      <c r="G19" s="233">
        <v>4855780</v>
      </c>
      <c r="H19" s="233">
        <v>3866079</v>
      </c>
      <c r="I19" s="234">
        <f>H20-G20</f>
        <v>-15143</v>
      </c>
      <c r="J19" s="3"/>
      <c r="L19" s="309"/>
    </row>
    <row r="20" spans="1:12" ht="12.75" customHeight="1" thickBot="1">
      <c r="A20" s="231" t="s">
        <v>184</v>
      </c>
      <c r="B20" s="235" t="s">
        <v>156</v>
      </c>
      <c r="C20" s="236">
        <v>127716</v>
      </c>
      <c r="D20" s="233">
        <v>184700</v>
      </c>
      <c r="E20" s="233">
        <v>184700</v>
      </c>
      <c r="F20" s="236">
        <v>159300</v>
      </c>
      <c r="G20" s="236">
        <v>159300</v>
      </c>
      <c r="H20" s="236">
        <v>144157</v>
      </c>
      <c r="I20" s="234">
        <f t="shared" si="0"/>
        <v>-15143</v>
      </c>
      <c r="J20" s="3"/>
      <c r="L20" s="309"/>
    </row>
    <row r="21" spans="1:10" ht="14.25" customHeight="1" thickBot="1">
      <c r="A21" s="355" t="s">
        <v>32</v>
      </c>
      <c r="B21" s="356"/>
      <c r="C21" s="165">
        <f aca="true" t="shared" si="1" ref="C21:H21">SUM(C12:C20)</f>
        <v>9939522</v>
      </c>
      <c r="D21" s="165">
        <f t="shared" si="1"/>
        <v>12201758</v>
      </c>
      <c r="E21" s="165">
        <f t="shared" si="1"/>
        <v>12201758</v>
      </c>
      <c r="F21" s="165">
        <f>SUM(F12:F20)</f>
        <v>12158641.894000001</v>
      </c>
      <c r="G21" s="165">
        <f t="shared" si="1"/>
        <v>12158641.894000001</v>
      </c>
      <c r="H21" s="165">
        <f t="shared" si="1"/>
        <v>10732728</v>
      </c>
      <c r="I21" s="193">
        <f t="shared" si="0"/>
        <v>-1425913.8940000013</v>
      </c>
      <c r="J21" s="3"/>
    </row>
    <row r="22" spans="1:10" ht="15" customHeight="1" thickBot="1">
      <c r="A22" s="367" t="s">
        <v>44</v>
      </c>
      <c r="B22" s="368"/>
      <c r="C22" s="259">
        <f>2147038+142107</f>
        <v>2289145</v>
      </c>
      <c r="D22" s="194">
        <v>1000000</v>
      </c>
      <c r="E22" s="194">
        <v>1000000</v>
      </c>
      <c r="F22" s="254">
        <v>1783867</v>
      </c>
      <c r="G22" s="254">
        <v>1783867</v>
      </c>
      <c r="H22" s="255">
        <v>1782878</v>
      </c>
      <c r="I22" s="192">
        <f t="shared" si="0"/>
        <v>-989</v>
      </c>
      <c r="J22" s="3"/>
    </row>
    <row r="23" spans="1:10" s="68" customFormat="1" ht="13.5" thickBot="1">
      <c r="A23" s="372" t="s">
        <v>63</v>
      </c>
      <c r="B23" s="373"/>
      <c r="C23" s="74">
        <f aca="true" t="shared" si="2" ref="C23:H23">C21+C22</f>
        <v>12228667</v>
      </c>
      <c r="D23" s="74">
        <f t="shared" si="2"/>
        <v>13201758</v>
      </c>
      <c r="E23" s="74">
        <f t="shared" si="2"/>
        <v>13201758</v>
      </c>
      <c r="F23" s="74">
        <f t="shared" si="2"/>
        <v>13942508.894000001</v>
      </c>
      <c r="G23" s="74">
        <f t="shared" si="2"/>
        <v>13942508.894000001</v>
      </c>
      <c r="H23" s="74">
        <f t="shared" si="2"/>
        <v>12515606</v>
      </c>
      <c r="I23" s="193">
        <f t="shared" si="0"/>
        <v>-1426902.8940000013</v>
      </c>
      <c r="J23" s="67"/>
    </row>
    <row r="24" spans="1:10" ht="12.75">
      <c r="A24" s="3"/>
      <c r="B24" s="3"/>
      <c r="C24" s="3"/>
      <c r="D24" s="43"/>
      <c r="E24" s="43"/>
      <c r="F24" s="43"/>
      <c r="G24" s="43"/>
      <c r="H24" s="43"/>
      <c r="I24" s="43"/>
      <c r="J24" s="3"/>
    </row>
    <row r="25" spans="1:10" ht="20.25" customHeight="1">
      <c r="A25" s="3"/>
      <c r="B25" s="3"/>
      <c r="C25" s="3"/>
      <c r="D25" s="43"/>
      <c r="E25" s="43"/>
      <c r="F25" s="43"/>
      <c r="G25" s="43"/>
      <c r="H25" s="43"/>
      <c r="I25" s="43"/>
      <c r="J25" s="3"/>
    </row>
    <row r="26" spans="5:9" ht="12.75">
      <c r="E26"/>
      <c r="F26"/>
      <c r="G26"/>
      <c r="H26"/>
      <c r="I26"/>
    </row>
  </sheetData>
  <sheetProtection/>
  <mergeCells count="8">
    <mergeCell ref="A23:B23"/>
    <mergeCell ref="B6:F6"/>
    <mergeCell ref="A21:B21"/>
    <mergeCell ref="I10:I11"/>
    <mergeCell ref="H6:I6"/>
    <mergeCell ref="A8:B10"/>
    <mergeCell ref="A22:B22"/>
    <mergeCell ref="C8:I8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5.00390625" style="26" customWidth="1"/>
    <col min="2" max="2" width="35.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7.57421875" style="26" customWidth="1"/>
    <col min="8" max="8" width="17.28125" style="26" customWidth="1"/>
    <col min="9" max="9" width="18.140625" style="54" customWidth="1"/>
    <col min="11" max="11" width="13.57421875" style="0" customWidth="1"/>
  </cols>
  <sheetData>
    <row r="2" spans="1:9" s="25" customFormat="1" ht="15.75">
      <c r="A2" s="75" t="s">
        <v>90</v>
      </c>
      <c r="D2" s="30"/>
      <c r="E2" s="30"/>
      <c r="F2" s="30"/>
      <c r="G2" s="30"/>
      <c r="H2" s="30"/>
      <c r="I2" s="47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8" t="s">
        <v>59</v>
      </c>
      <c r="J3" s="3"/>
    </row>
    <row r="4" spans="1:10" s="41" customFormat="1" ht="12.75">
      <c r="A4" s="36"/>
      <c r="B4" s="13"/>
      <c r="C4" s="13"/>
      <c r="D4" s="37"/>
      <c r="E4" s="37"/>
      <c r="F4" s="38"/>
      <c r="G4" s="38"/>
      <c r="H4" s="39"/>
      <c r="I4" s="49"/>
      <c r="J4" s="40"/>
    </row>
    <row r="5" spans="1:10" ht="12.75">
      <c r="A5" s="28" t="s">
        <v>23</v>
      </c>
      <c r="B5" s="77" t="s">
        <v>115</v>
      </c>
      <c r="C5" s="157"/>
      <c r="D5" s="157"/>
      <c r="E5" s="157"/>
      <c r="F5" s="157"/>
      <c r="G5" s="158"/>
      <c r="H5" s="10" t="s">
        <v>24</v>
      </c>
      <c r="I5" s="62" t="s">
        <v>116</v>
      </c>
      <c r="J5" s="3"/>
    </row>
    <row r="6" spans="1:10" ht="12.75">
      <c r="A6" s="28" t="s">
        <v>1</v>
      </c>
      <c r="B6" s="77" t="s">
        <v>118</v>
      </c>
      <c r="C6" s="159"/>
      <c r="D6" s="159"/>
      <c r="E6" s="159"/>
      <c r="F6" s="159"/>
      <c r="G6" s="160"/>
      <c r="H6" s="10" t="s">
        <v>61</v>
      </c>
      <c r="I6" s="168" t="s">
        <v>117</v>
      </c>
      <c r="J6" s="3"/>
    </row>
    <row r="7" spans="1:10" s="57" customFormat="1" ht="12.75">
      <c r="A7" s="386" t="s">
        <v>91</v>
      </c>
      <c r="B7" s="383" t="s">
        <v>60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40</v>
      </c>
      <c r="H7" s="22" t="s">
        <v>81</v>
      </c>
      <c r="I7" s="50" t="s">
        <v>82</v>
      </c>
      <c r="J7" s="56"/>
    </row>
    <row r="8" spans="1:10" s="59" customFormat="1" ht="12.75">
      <c r="A8" s="386"/>
      <c r="B8" s="384"/>
      <c r="C8" s="16" t="s">
        <v>7</v>
      </c>
      <c r="D8" s="16" t="s">
        <v>26</v>
      </c>
      <c r="E8" s="16" t="s">
        <v>58</v>
      </c>
      <c r="F8" s="16" t="s">
        <v>58</v>
      </c>
      <c r="G8" s="16"/>
      <c r="H8" s="16" t="s">
        <v>228</v>
      </c>
      <c r="I8" s="377" t="s">
        <v>8</v>
      </c>
      <c r="J8" s="58"/>
    </row>
    <row r="9" spans="1:10" s="59" customFormat="1" ht="33.75">
      <c r="A9" s="386"/>
      <c r="B9" s="385"/>
      <c r="C9" s="17" t="s">
        <v>190</v>
      </c>
      <c r="D9" s="17" t="s">
        <v>191</v>
      </c>
      <c r="E9" s="17" t="s">
        <v>187</v>
      </c>
      <c r="F9" s="17" t="s">
        <v>188</v>
      </c>
      <c r="G9" s="17" t="s">
        <v>80</v>
      </c>
      <c r="H9" s="17" t="s">
        <v>79</v>
      </c>
      <c r="I9" s="378"/>
      <c r="J9" s="58"/>
    </row>
    <row r="10" spans="1:15" ht="12.75">
      <c r="A10" s="29">
        <v>600</v>
      </c>
      <c r="B10" s="6" t="s">
        <v>9</v>
      </c>
      <c r="C10" s="166">
        <v>209337</v>
      </c>
      <c r="D10" s="166">
        <v>255000</v>
      </c>
      <c r="E10" s="166">
        <v>255000</v>
      </c>
      <c r="F10" s="166">
        <v>148800</v>
      </c>
      <c r="G10" s="166">
        <v>148800</v>
      </c>
      <c r="H10" s="166">
        <v>144306</v>
      </c>
      <c r="I10" s="167">
        <f>H10-G10</f>
        <v>-4494</v>
      </c>
      <c r="J10" s="3"/>
      <c r="K10" s="261"/>
      <c r="L10" s="261"/>
      <c r="M10" s="312"/>
      <c r="N10" s="312"/>
      <c r="O10" s="261"/>
    </row>
    <row r="11" spans="1:14" ht="12.75">
      <c r="A11" s="29">
        <v>601</v>
      </c>
      <c r="B11" s="6" t="s">
        <v>10</v>
      </c>
      <c r="C11" s="166">
        <v>33380</v>
      </c>
      <c r="D11" s="166">
        <v>44000</v>
      </c>
      <c r="E11" s="166">
        <v>44000</v>
      </c>
      <c r="F11" s="166">
        <v>24600</v>
      </c>
      <c r="G11" s="166">
        <v>24600</v>
      </c>
      <c r="H11" s="166">
        <v>23555</v>
      </c>
      <c r="I11" s="167">
        <f aca="true" t="shared" si="0" ref="I11:I16">H11-G11</f>
        <v>-1045</v>
      </c>
      <c r="J11" s="3"/>
      <c r="K11" s="261"/>
      <c r="L11" s="261"/>
      <c r="M11" s="312"/>
      <c r="N11" s="312"/>
    </row>
    <row r="12" spans="1:14" ht="12.75">
      <c r="A12" s="29">
        <v>602</v>
      </c>
      <c r="B12" s="6" t="s">
        <v>11</v>
      </c>
      <c r="C12" s="166">
        <v>183653</v>
      </c>
      <c r="D12" s="166">
        <v>102684</v>
      </c>
      <c r="E12" s="166">
        <v>102684</v>
      </c>
      <c r="F12" s="166">
        <v>166184</v>
      </c>
      <c r="G12" s="166">
        <v>166184</v>
      </c>
      <c r="H12" s="166">
        <v>136033</v>
      </c>
      <c r="I12" s="167">
        <f t="shared" si="0"/>
        <v>-30151</v>
      </c>
      <c r="J12" s="3"/>
      <c r="K12" s="261"/>
      <c r="L12" s="261"/>
      <c r="M12" s="312"/>
      <c r="N12" s="312"/>
    </row>
    <row r="13" spans="1:14" ht="12.75">
      <c r="A13" s="29">
        <v>603</v>
      </c>
      <c r="B13" s="6" t="s">
        <v>12</v>
      </c>
      <c r="C13" s="166"/>
      <c r="D13" s="166"/>
      <c r="E13" s="166"/>
      <c r="F13" s="166"/>
      <c r="G13" s="166"/>
      <c r="H13" s="166"/>
      <c r="I13" s="167">
        <f t="shared" si="0"/>
        <v>0</v>
      </c>
      <c r="J13" s="3"/>
      <c r="L13" s="261"/>
      <c r="M13" s="261"/>
      <c r="N13" s="312"/>
    </row>
    <row r="14" spans="1:10" ht="12.75">
      <c r="A14" s="29">
        <v>604</v>
      </c>
      <c r="B14" s="6" t="s">
        <v>13</v>
      </c>
      <c r="C14" s="166"/>
      <c r="D14" s="166"/>
      <c r="E14" s="166"/>
      <c r="F14" s="166"/>
      <c r="G14" s="166"/>
      <c r="H14" s="166"/>
      <c r="I14" s="167">
        <f t="shared" si="0"/>
        <v>0</v>
      </c>
      <c r="J14" s="3"/>
    </row>
    <row r="15" spans="1:10" ht="12.75">
      <c r="A15" s="29">
        <v>605</v>
      </c>
      <c r="B15" s="6" t="s">
        <v>14</v>
      </c>
      <c r="C15" s="166">
        <v>10486</v>
      </c>
      <c r="D15" s="166">
        <v>15000</v>
      </c>
      <c r="E15" s="166">
        <v>15000</v>
      </c>
      <c r="F15" s="166">
        <v>10500</v>
      </c>
      <c r="G15" s="166">
        <v>10500</v>
      </c>
      <c r="H15" s="166">
        <v>10496</v>
      </c>
      <c r="I15" s="167">
        <f t="shared" si="0"/>
        <v>-4</v>
      </c>
      <c r="J15" s="3"/>
    </row>
    <row r="16" spans="1:10" ht="12.75">
      <c r="A16" s="29">
        <v>606</v>
      </c>
      <c r="B16" s="6" t="s">
        <v>15</v>
      </c>
      <c r="C16" s="166">
        <v>4447</v>
      </c>
      <c r="D16" s="166">
        <v>360</v>
      </c>
      <c r="E16" s="166">
        <v>360</v>
      </c>
      <c r="F16" s="166">
        <v>1398</v>
      </c>
      <c r="G16" s="166">
        <v>1744</v>
      </c>
      <c r="H16" s="166">
        <v>1010</v>
      </c>
      <c r="I16" s="167">
        <f t="shared" si="0"/>
        <v>-734</v>
      </c>
      <c r="J16" s="3"/>
    </row>
    <row r="17" spans="1:16" s="68" customFormat="1" ht="12.75">
      <c r="A17" s="63" t="s">
        <v>16</v>
      </c>
      <c r="B17" s="70" t="s">
        <v>17</v>
      </c>
      <c r="C17" s="71">
        <f>SUM(C10:C16)</f>
        <v>441303</v>
      </c>
      <c r="D17" s="71">
        <f aca="true" t="shared" si="1" ref="D17:I17">SUM(D10:D16)</f>
        <v>417044</v>
      </c>
      <c r="E17" s="71">
        <f t="shared" si="1"/>
        <v>417044</v>
      </c>
      <c r="F17" s="71">
        <f t="shared" si="1"/>
        <v>351482</v>
      </c>
      <c r="G17" s="71">
        <f t="shared" si="1"/>
        <v>351828</v>
      </c>
      <c r="H17" s="71">
        <f t="shared" si="1"/>
        <v>315400</v>
      </c>
      <c r="I17" s="72">
        <f t="shared" si="1"/>
        <v>-36428</v>
      </c>
      <c r="J17" s="67"/>
      <c r="P17"/>
    </row>
    <row r="18" spans="1:14" ht="12.75">
      <c r="A18" s="29">
        <v>230</v>
      </c>
      <c r="B18" s="6" t="s">
        <v>18</v>
      </c>
      <c r="C18" s="60">
        <v>120</v>
      </c>
      <c r="D18" s="60"/>
      <c r="E18" s="60"/>
      <c r="F18" s="60">
        <v>3600</v>
      </c>
      <c r="G18" s="166">
        <v>3600</v>
      </c>
      <c r="H18" s="166">
        <v>2137</v>
      </c>
      <c r="I18" s="46">
        <f>H18-G18</f>
        <v>-1463</v>
      </c>
      <c r="J18" s="3"/>
      <c r="M18" s="261"/>
      <c r="N18" s="261"/>
    </row>
    <row r="19" spans="1:10" ht="12.75">
      <c r="A19" s="29">
        <v>231</v>
      </c>
      <c r="B19" s="6" t="s">
        <v>19</v>
      </c>
      <c r="C19" s="166">
        <v>201142</v>
      </c>
      <c r="D19" s="166">
        <v>143800</v>
      </c>
      <c r="E19" s="166">
        <v>143800</v>
      </c>
      <c r="F19" s="166">
        <v>120700</v>
      </c>
      <c r="G19" s="166">
        <v>120700</v>
      </c>
      <c r="H19" s="166">
        <v>72127</v>
      </c>
      <c r="I19" s="46">
        <f>H19-G19</f>
        <v>-48573</v>
      </c>
      <c r="J19" s="3"/>
    </row>
    <row r="20" spans="1:10" ht="12.75">
      <c r="A20" s="29">
        <v>232</v>
      </c>
      <c r="B20" s="6" t="s">
        <v>20</v>
      </c>
      <c r="C20" s="60"/>
      <c r="D20" s="60"/>
      <c r="E20" s="60"/>
      <c r="F20" s="60"/>
      <c r="G20" s="60"/>
      <c r="H20" s="166"/>
      <c r="I20" s="46">
        <f>H20-G20</f>
        <v>0</v>
      </c>
      <c r="J20" s="3"/>
    </row>
    <row r="21" spans="1:13" ht="21.75">
      <c r="A21" s="44" t="s">
        <v>21</v>
      </c>
      <c r="B21" s="55" t="s">
        <v>41</v>
      </c>
      <c r="C21" s="45">
        <f>SUM(C18:C20)</f>
        <v>201262</v>
      </c>
      <c r="D21" s="45">
        <f aca="true" t="shared" si="2" ref="D21:I21">SUM(D18:D20)</f>
        <v>143800</v>
      </c>
      <c r="E21" s="45">
        <f t="shared" si="2"/>
        <v>143800</v>
      </c>
      <c r="F21" s="45">
        <f t="shared" si="2"/>
        <v>124300</v>
      </c>
      <c r="G21" s="45">
        <f t="shared" si="2"/>
        <v>124300</v>
      </c>
      <c r="H21" s="287">
        <f t="shared" si="2"/>
        <v>74264</v>
      </c>
      <c r="I21" s="51">
        <f t="shared" si="2"/>
        <v>-50036</v>
      </c>
      <c r="J21" s="3"/>
      <c r="M21" s="289"/>
    </row>
    <row r="22" spans="1:10" ht="12.75">
      <c r="A22" s="29">
        <v>230</v>
      </c>
      <c r="B22" s="6" t="s">
        <v>18</v>
      </c>
      <c r="C22" s="61"/>
      <c r="D22" s="61"/>
      <c r="E22" s="61"/>
      <c r="F22" s="61">
        <v>350000</v>
      </c>
      <c r="G22" s="61">
        <v>350000</v>
      </c>
      <c r="H22" s="288">
        <v>306239</v>
      </c>
      <c r="I22" s="46">
        <f>H22-G22</f>
        <v>-43761</v>
      </c>
      <c r="J22" s="3"/>
    </row>
    <row r="23" spans="1:13" ht="12.75">
      <c r="A23" s="29">
        <v>231</v>
      </c>
      <c r="B23" s="6" t="s">
        <v>19</v>
      </c>
      <c r="C23" s="61"/>
      <c r="D23" s="61">
        <v>350000</v>
      </c>
      <c r="E23" s="61">
        <v>350000</v>
      </c>
      <c r="F23" s="61"/>
      <c r="G23" s="61"/>
      <c r="H23" s="288"/>
      <c r="I23" s="46">
        <f>H23-G23</f>
        <v>0</v>
      </c>
      <c r="J23" s="3"/>
      <c r="M23" s="289"/>
    </row>
    <row r="24" spans="1:10" ht="12.75">
      <c r="A24" s="29">
        <v>232</v>
      </c>
      <c r="B24" s="6" t="s">
        <v>20</v>
      </c>
      <c r="C24" s="61"/>
      <c r="D24" s="61"/>
      <c r="E24" s="61"/>
      <c r="F24" s="61"/>
      <c r="G24" s="61"/>
      <c r="H24" s="288"/>
      <c r="I24" s="46">
        <f>H24-G24</f>
        <v>0</v>
      </c>
      <c r="J24" s="3"/>
    </row>
    <row r="25" spans="1:10" ht="12.75">
      <c r="A25" s="44" t="s">
        <v>21</v>
      </c>
      <c r="B25" s="55" t="s">
        <v>42</v>
      </c>
      <c r="C25" s="45">
        <f>SUM(C22:C24)</f>
        <v>0</v>
      </c>
      <c r="D25" s="45">
        <f aca="true" t="shared" si="3" ref="D25:I25">SUM(D22:D24)</f>
        <v>350000</v>
      </c>
      <c r="E25" s="45">
        <f t="shared" si="3"/>
        <v>350000</v>
      </c>
      <c r="F25" s="45">
        <f t="shared" si="3"/>
        <v>350000</v>
      </c>
      <c r="G25" s="45">
        <f t="shared" si="3"/>
        <v>350000</v>
      </c>
      <c r="H25" s="287">
        <f t="shared" si="3"/>
        <v>306239</v>
      </c>
      <c r="I25" s="51">
        <f t="shared" si="3"/>
        <v>-43761</v>
      </c>
      <c r="J25" s="3"/>
    </row>
    <row r="26" spans="1:10" s="68" customFormat="1" ht="12.75">
      <c r="A26" s="63" t="s">
        <v>22</v>
      </c>
      <c r="B26" s="64" t="s">
        <v>62</v>
      </c>
      <c r="C26" s="65">
        <f aca="true" t="shared" si="4" ref="C26:I26">C21+C25</f>
        <v>201262</v>
      </c>
      <c r="D26" s="65">
        <f t="shared" si="4"/>
        <v>493800</v>
      </c>
      <c r="E26" s="65">
        <f t="shared" si="4"/>
        <v>493800</v>
      </c>
      <c r="F26" s="65">
        <f t="shared" si="4"/>
        <v>474300</v>
      </c>
      <c r="G26" s="65">
        <f t="shared" si="4"/>
        <v>474300</v>
      </c>
      <c r="H26" s="65">
        <f t="shared" si="4"/>
        <v>380503</v>
      </c>
      <c r="I26" s="66">
        <f t="shared" si="4"/>
        <v>-93797</v>
      </c>
      <c r="J26" s="67"/>
    </row>
    <row r="27" spans="1:9" ht="12.75">
      <c r="A27" s="379" t="s">
        <v>45</v>
      </c>
      <c r="B27" s="380"/>
      <c r="C27" s="32"/>
      <c r="D27" s="32"/>
      <c r="E27" s="32"/>
      <c r="F27" s="32"/>
      <c r="G27" s="32">
        <v>49</v>
      </c>
      <c r="H27" s="195">
        <v>49</v>
      </c>
      <c r="I27" s="52"/>
    </row>
    <row r="28" spans="1:14" s="68" customFormat="1" ht="18.75" customHeight="1" thickBot="1">
      <c r="A28" s="381" t="s">
        <v>46</v>
      </c>
      <c r="B28" s="382"/>
      <c r="C28" s="69">
        <f>C17+C26+C27</f>
        <v>642565</v>
      </c>
      <c r="D28" s="69">
        <f aca="true" t="shared" si="5" ref="D28:I28">D17+D26+D27</f>
        <v>910844</v>
      </c>
      <c r="E28" s="69">
        <f>E17+E26+E27</f>
        <v>910844</v>
      </c>
      <c r="F28" s="69">
        <f t="shared" si="5"/>
        <v>825782</v>
      </c>
      <c r="G28" s="69">
        <f>G17+G26+G27</f>
        <v>826177</v>
      </c>
      <c r="H28" s="69">
        <f>H17+H26+H27</f>
        <v>695952</v>
      </c>
      <c r="I28" s="143">
        <f t="shared" si="5"/>
        <v>-130225</v>
      </c>
      <c r="N28" s="313"/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3"/>
    </row>
  </sheetData>
  <sheetProtection/>
  <mergeCells count="5">
    <mergeCell ref="I8:I9"/>
    <mergeCell ref="A27:B27"/>
    <mergeCell ref="A28:B28"/>
    <mergeCell ref="B7:B9"/>
    <mergeCell ref="A7:A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C1">
      <selection activeCell="C37" sqref="A37:IV42"/>
    </sheetView>
  </sheetViews>
  <sheetFormatPr defaultColWidth="9.140625" defaultRowHeight="12.75"/>
  <cols>
    <col min="1" max="1" width="14.8515625" style="0" customWidth="1"/>
    <col min="2" max="2" width="36.28125" style="0" customWidth="1"/>
    <col min="3" max="3" width="20.00390625" style="0" customWidth="1"/>
    <col min="4" max="4" width="10.7109375" style="0" customWidth="1"/>
    <col min="5" max="5" width="13.57421875" style="0" customWidth="1"/>
    <col min="6" max="6" width="14.140625" style="0" customWidth="1"/>
    <col min="7" max="7" width="10.7109375" style="217" customWidth="1"/>
    <col min="8" max="8" width="11.28125" style="217" customWidth="1"/>
    <col min="9" max="9" width="13.00390625" style="217" customWidth="1"/>
    <col min="10" max="10" width="9.00390625" style="0" customWidth="1"/>
    <col min="11" max="11" width="16.28125" style="0" customWidth="1"/>
    <col min="12" max="12" width="11.140625" style="0" customWidth="1"/>
    <col min="13" max="13" width="10.57421875" style="0" customWidth="1"/>
    <col min="14" max="14" width="10.8515625" style="0" customWidth="1"/>
    <col min="15" max="15" width="9.140625" style="0" customWidth="1"/>
    <col min="16" max="17" width="10.7109375" style="0" customWidth="1"/>
    <col min="18" max="18" width="12.421875" style="0" customWidth="1"/>
    <col min="19" max="19" width="66.140625" style="0" customWidth="1"/>
    <col min="21" max="21" width="40.57421875" style="0" customWidth="1"/>
  </cols>
  <sheetData>
    <row r="1" ht="12.75"/>
    <row r="2" spans="1:14" s="85" customFormat="1" ht="15.75">
      <c r="A2" s="88" t="s">
        <v>86</v>
      </c>
      <c r="B2" s="89"/>
      <c r="C2" s="89"/>
      <c r="D2" s="89"/>
      <c r="E2" s="89"/>
      <c r="F2" s="89"/>
      <c r="G2" s="213"/>
      <c r="H2" s="213"/>
      <c r="I2" s="213"/>
      <c r="J2" s="89"/>
      <c r="K2" s="89"/>
      <c r="L2" s="89"/>
      <c r="M2" s="89"/>
      <c r="N2" s="89"/>
    </row>
    <row r="3" spans="1:14" s="85" customFormat="1" ht="15.75">
      <c r="A3" s="83"/>
      <c r="B3" s="84"/>
      <c r="C3" s="84"/>
      <c r="D3" s="84"/>
      <c r="E3" s="84"/>
      <c r="F3" s="84"/>
      <c r="G3" s="214"/>
      <c r="H3" s="214"/>
      <c r="I3" s="214"/>
      <c r="J3" s="84"/>
      <c r="K3" s="84"/>
      <c r="L3" s="84"/>
      <c r="M3" s="84"/>
      <c r="N3" s="84"/>
    </row>
    <row r="4" spans="1:14" ht="15">
      <c r="A4" s="92" t="s">
        <v>23</v>
      </c>
      <c r="B4" s="170" t="s">
        <v>131</v>
      </c>
      <c r="C4" s="91" t="s">
        <v>24</v>
      </c>
      <c r="D4" s="78">
        <v>14</v>
      </c>
      <c r="E4" s="7"/>
      <c r="F4" s="7"/>
      <c r="G4" s="215"/>
      <c r="H4" s="215"/>
      <c r="I4" s="215"/>
      <c r="J4" s="7"/>
      <c r="K4" s="9"/>
      <c r="L4" s="9"/>
      <c r="M4" s="9"/>
      <c r="N4" s="9"/>
    </row>
    <row r="5" spans="1:14" ht="15">
      <c r="A5" s="79"/>
      <c r="B5" s="80"/>
      <c r="C5" s="80"/>
      <c r="D5" s="80"/>
      <c r="E5" s="7"/>
      <c r="F5" s="7"/>
      <c r="G5" s="215"/>
      <c r="H5" s="215"/>
      <c r="I5" s="215"/>
      <c r="J5" s="7"/>
      <c r="K5" s="9"/>
      <c r="L5" s="9"/>
      <c r="M5" s="9"/>
      <c r="N5" s="9"/>
    </row>
    <row r="6" spans="1:14" ht="15">
      <c r="A6" s="92" t="s">
        <v>1</v>
      </c>
      <c r="B6" s="171" t="s">
        <v>109</v>
      </c>
      <c r="C6" s="91" t="s">
        <v>61</v>
      </c>
      <c r="D6" s="169" t="s">
        <v>117</v>
      </c>
      <c r="E6" s="87"/>
      <c r="F6" s="86"/>
      <c r="G6" s="216"/>
      <c r="H6" s="216"/>
      <c r="I6" s="216"/>
      <c r="J6" s="86"/>
      <c r="K6" s="9"/>
      <c r="L6" s="9"/>
      <c r="M6" s="9"/>
      <c r="N6" s="9"/>
    </row>
    <row r="7" spans="1:2" ht="15.75" thickBot="1">
      <c r="A7" s="415"/>
      <c r="B7" s="416"/>
    </row>
    <row r="8" spans="1:19" s="163" customFormat="1" ht="16.5" thickBot="1">
      <c r="A8" s="161"/>
      <c r="B8" s="325" t="s">
        <v>59</v>
      </c>
      <c r="C8" s="161"/>
      <c r="D8" s="162"/>
      <c r="E8" s="162"/>
      <c r="F8" s="162" t="s">
        <v>93</v>
      </c>
      <c r="G8" s="218"/>
      <c r="H8" s="218"/>
      <c r="I8" s="218" t="s">
        <v>94</v>
      </c>
      <c r="J8" s="162"/>
      <c r="K8" s="162"/>
      <c r="L8" s="162" t="s">
        <v>95</v>
      </c>
      <c r="M8" s="162"/>
      <c r="N8" s="162"/>
      <c r="O8" s="162" t="s">
        <v>96</v>
      </c>
      <c r="P8" s="407" t="s">
        <v>100</v>
      </c>
      <c r="Q8" s="408"/>
      <c r="R8" s="408"/>
      <c r="S8" s="413" t="s">
        <v>33</v>
      </c>
    </row>
    <row r="9" spans="1:19" s="93" customFormat="1" ht="33" customHeight="1">
      <c r="A9" s="403" t="s">
        <v>0</v>
      </c>
      <c r="B9" s="397" t="s">
        <v>73</v>
      </c>
      <c r="C9" s="399" t="s">
        <v>75</v>
      </c>
      <c r="D9" s="391" t="s">
        <v>101</v>
      </c>
      <c r="E9" s="389" t="s">
        <v>102</v>
      </c>
      <c r="F9" s="387" t="s">
        <v>103</v>
      </c>
      <c r="G9" s="405" t="s">
        <v>104</v>
      </c>
      <c r="H9" s="409" t="s">
        <v>105</v>
      </c>
      <c r="I9" s="401" t="s">
        <v>106</v>
      </c>
      <c r="J9" s="419" t="s">
        <v>161</v>
      </c>
      <c r="K9" s="389" t="s">
        <v>162</v>
      </c>
      <c r="L9" s="421" t="s">
        <v>163</v>
      </c>
      <c r="M9" s="391" t="s">
        <v>164</v>
      </c>
      <c r="N9" s="389" t="s">
        <v>165</v>
      </c>
      <c r="O9" s="387" t="s">
        <v>166</v>
      </c>
      <c r="P9" s="417" t="s">
        <v>97</v>
      </c>
      <c r="Q9" s="411" t="s">
        <v>98</v>
      </c>
      <c r="R9" s="395" t="s">
        <v>99</v>
      </c>
      <c r="S9" s="414"/>
    </row>
    <row r="10" spans="1:19" s="93" customFormat="1" ht="65.25" customHeight="1" thickBot="1">
      <c r="A10" s="404"/>
      <c r="B10" s="398"/>
      <c r="C10" s="400"/>
      <c r="D10" s="392"/>
      <c r="E10" s="390"/>
      <c r="F10" s="388"/>
      <c r="G10" s="406"/>
      <c r="H10" s="410"/>
      <c r="I10" s="402"/>
      <c r="J10" s="420"/>
      <c r="K10" s="390"/>
      <c r="L10" s="422"/>
      <c r="M10" s="392"/>
      <c r="N10" s="390"/>
      <c r="O10" s="388"/>
      <c r="P10" s="418"/>
      <c r="Q10" s="412"/>
      <c r="R10" s="396"/>
      <c r="S10" s="414"/>
    </row>
    <row r="11" spans="1:19" s="57" customFormat="1" ht="36" customHeight="1">
      <c r="A11" s="225" t="s">
        <v>76</v>
      </c>
      <c r="B11" s="200" t="s">
        <v>168</v>
      </c>
      <c r="C11" s="207" t="s">
        <v>119</v>
      </c>
      <c r="D11" s="248">
        <v>1075</v>
      </c>
      <c r="E11" s="196">
        <v>44861</v>
      </c>
      <c r="F11" s="219">
        <f>E11/D11</f>
        <v>41.731162790697674</v>
      </c>
      <c r="G11" s="345">
        <v>1220</v>
      </c>
      <c r="H11" s="196">
        <f>264882-1038</f>
        <v>263844</v>
      </c>
      <c r="I11" s="346">
        <f>H11/G11</f>
        <v>216.2655737704918</v>
      </c>
      <c r="J11" s="345">
        <v>1110</v>
      </c>
      <c r="K11" s="196">
        <v>244528</v>
      </c>
      <c r="L11" s="346">
        <f aca="true" t="shared" si="0" ref="L11:L16">K11/J11</f>
        <v>220.2954954954955</v>
      </c>
      <c r="M11" s="248">
        <v>1109</v>
      </c>
      <c r="N11" s="196">
        <f>231061-411</f>
        <v>230650</v>
      </c>
      <c r="O11" s="219">
        <f aca="true" t="shared" si="1" ref="O11:O16">N11/M11</f>
        <v>207.98016230838593</v>
      </c>
      <c r="P11" s="222">
        <f>O11-F11</f>
        <v>166.24899951768825</v>
      </c>
      <c r="Q11" s="221">
        <f aca="true" t="shared" si="2" ref="Q11:Q26">O11-I11</f>
        <v>-8.285411462105884</v>
      </c>
      <c r="R11" s="219">
        <f aca="true" t="shared" si="3" ref="R11:R26">O11-L11</f>
        <v>-12.315333187109559</v>
      </c>
      <c r="S11" s="328" t="s">
        <v>219</v>
      </c>
    </row>
    <row r="12" spans="1:19" s="57" customFormat="1" ht="37.5" customHeight="1">
      <c r="A12" s="225" t="s">
        <v>77</v>
      </c>
      <c r="B12" s="200" t="s">
        <v>169</v>
      </c>
      <c r="C12" s="207" t="s">
        <v>120</v>
      </c>
      <c r="D12" s="248">
        <v>9</v>
      </c>
      <c r="E12" s="196">
        <v>8000</v>
      </c>
      <c r="F12" s="219">
        <f>E12/D12</f>
        <v>888.8888888888889</v>
      </c>
      <c r="G12" s="345">
        <v>15</v>
      </c>
      <c r="H12" s="196">
        <v>10000</v>
      </c>
      <c r="I12" s="346">
        <f>H12/G12</f>
        <v>666.6666666666666</v>
      </c>
      <c r="J12" s="345">
        <v>12</v>
      </c>
      <c r="K12" s="196">
        <v>8000</v>
      </c>
      <c r="L12" s="346">
        <f t="shared" si="0"/>
        <v>666.6666666666666</v>
      </c>
      <c r="M12" s="248">
        <v>12</v>
      </c>
      <c r="N12" s="196">
        <v>8000</v>
      </c>
      <c r="O12" s="219">
        <f t="shared" si="1"/>
        <v>666.6666666666666</v>
      </c>
      <c r="P12" s="222">
        <f>O12-F12</f>
        <v>-222.22222222222229</v>
      </c>
      <c r="Q12" s="221">
        <f t="shared" si="2"/>
        <v>0</v>
      </c>
      <c r="R12" s="219">
        <f t="shared" si="3"/>
        <v>0</v>
      </c>
      <c r="S12" s="329" t="s">
        <v>219</v>
      </c>
    </row>
    <row r="13" spans="1:19" s="57" customFormat="1" ht="75.75" customHeight="1">
      <c r="A13" s="225" t="s">
        <v>47</v>
      </c>
      <c r="B13" s="200" t="s">
        <v>176</v>
      </c>
      <c r="C13" s="207" t="s">
        <v>149</v>
      </c>
      <c r="D13" s="248">
        <v>63200</v>
      </c>
      <c r="E13" s="196">
        <v>81895</v>
      </c>
      <c r="F13" s="219">
        <f>E13/D13</f>
        <v>1.2958069620253165</v>
      </c>
      <c r="G13" s="345">
        <v>56522</v>
      </c>
      <c r="H13" s="196">
        <v>65000</v>
      </c>
      <c r="I13" s="347">
        <f aca="true" t="shared" si="4" ref="I13:I21">H13/G13</f>
        <v>1.1499946923321893</v>
      </c>
      <c r="J13" s="345">
        <v>67913</v>
      </c>
      <c r="K13" s="196">
        <v>78100</v>
      </c>
      <c r="L13" s="347">
        <f t="shared" si="0"/>
        <v>1.1500007362360667</v>
      </c>
      <c r="M13" s="248">
        <v>54638</v>
      </c>
      <c r="N13" s="196">
        <v>62834</v>
      </c>
      <c r="O13" s="318">
        <f t="shared" si="1"/>
        <v>1.1500054906841393</v>
      </c>
      <c r="P13" s="222">
        <f>O13-F13</f>
        <v>-0.14580147134117727</v>
      </c>
      <c r="Q13" s="221">
        <f t="shared" si="2"/>
        <v>1.0798351949947715E-05</v>
      </c>
      <c r="R13" s="219">
        <f t="shared" si="3"/>
        <v>4.754448072574746E-06</v>
      </c>
      <c r="S13" s="330" t="s">
        <v>258</v>
      </c>
    </row>
    <row r="14" spans="1:19" s="57" customFormat="1" ht="138" customHeight="1">
      <c r="A14" s="340" t="s">
        <v>248</v>
      </c>
      <c r="B14" s="262" t="s">
        <v>193</v>
      </c>
      <c r="C14" s="207" t="s">
        <v>194</v>
      </c>
      <c r="D14" s="248"/>
      <c r="E14" s="196"/>
      <c r="F14" s="219"/>
      <c r="G14" s="345">
        <v>300</v>
      </c>
      <c r="H14" s="196">
        <v>17500</v>
      </c>
      <c r="I14" s="346">
        <f t="shared" si="4"/>
        <v>58.333333333333336</v>
      </c>
      <c r="J14" s="345">
        <v>0</v>
      </c>
      <c r="K14" s="196">
        <v>1400</v>
      </c>
      <c r="L14" s="347"/>
      <c r="M14" s="248">
        <v>0</v>
      </c>
      <c r="N14" s="196">
        <v>0</v>
      </c>
      <c r="O14" s="318"/>
      <c r="P14" s="222"/>
      <c r="Q14" s="221"/>
      <c r="R14" s="219"/>
      <c r="S14" s="331" t="s">
        <v>259</v>
      </c>
    </row>
    <row r="15" spans="1:19" s="57" customFormat="1" ht="126" customHeight="1">
      <c r="A15" s="225" t="s">
        <v>48</v>
      </c>
      <c r="B15" s="262" t="s">
        <v>195</v>
      </c>
      <c r="C15" s="207" t="s">
        <v>196</v>
      </c>
      <c r="D15" s="248"/>
      <c r="E15" s="196"/>
      <c r="F15" s="219"/>
      <c r="G15" s="345">
        <v>40</v>
      </c>
      <c r="H15" s="196">
        <v>37000</v>
      </c>
      <c r="I15" s="346">
        <f t="shared" si="4"/>
        <v>925</v>
      </c>
      <c r="J15" s="345">
        <v>0</v>
      </c>
      <c r="K15" s="196">
        <v>0</v>
      </c>
      <c r="L15" s="347"/>
      <c r="M15" s="248">
        <v>0</v>
      </c>
      <c r="N15" s="196">
        <v>0</v>
      </c>
      <c r="O15" s="318"/>
      <c r="P15" s="222"/>
      <c r="Q15" s="221"/>
      <c r="R15" s="219"/>
      <c r="S15" s="332" t="s">
        <v>260</v>
      </c>
    </row>
    <row r="16" spans="1:21" s="57" customFormat="1" ht="134.25" customHeight="1">
      <c r="A16" s="340" t="s">
        <v>244</v>
      </c>
      <c r="B16" s="262" t="s">
        <v>229</v>
      </c>
      <c r="C16" s="207" t="s">
        <v>192</v>
      </c>
      <c r="D16" s="248"/>
      <c r="E16" s="196"/>
      <c r="F16" s="219"/>
      <c r="G16" s="345">
        <v>1850</v>
      </c>
      <c r="H16" s="196">
        <v>115800</v>
      </c>
      <c r="I16" s="346">
        <f t="shared" si="4"/>
        <v>62.5945945945946</v>
      </c>
      <c r="J16" s="345">
        <v>1850</v>
      </c>
      <c r="K16" s="196">
        <v>115800</v>
      </c>
      <c r="L16" s="347">
        <f t="shared" si="0"/>
        <v>62.5945945945946</v>
      </c>
      <c r="M16" s="248">
        <v>1400</v>
      </c>
      <c r="N16" s="196">
        <v>67112</v>
      </c>
      <c r="O16" s="318">
        <f t="shared" si="1"/>
        <v>47.93714285714286</v>
      </c>
      <c r="P16" s="222"/>
      <c r="Q16" s="221"/>
      <c r="R16" s="219"/>
      <c r="S16" s="333" t="s">
        <v>232</v>
      </c>
      <c r="U16" s="263"/>
    </row>
    <row r="17" spans="1:19" s="57" customFormat="1" ht="75.75" customHeight="1">
      <c r="A17" s="225" t="s">
        <v>50</v>
      </c>
      <c r="B17" s="201" t="s">
        <v>160</v>
      </c>
      <c r="C17" s="207" t="s">
        <v>125</v>
      </c>
      <c r="D17" s="248">
        <v>88</v>
      </c>
      <c r="E17" s="196">
        <v>169042</v>
      </c>
      <c r="F17" s="219">
        <f aca="true" t="shared" si="5" ref="F17:F22">E17/D17</f>
        <v>1920.9318181818182</v>
      </c>
      <c r="G17" s="345"/>
      <c r="H17" s="196"/>
      <c r="I17" s="346"/>
      <c r="J17" s="345"/>
      <c r="K17" s="196"/>
      <c r="L17" s="346"/>
      <c r="M17" s="248"/>
      <c r="N17" s="196"/>
      <c r="O17" s="219"/>
      <c r="P17" s="222">
        <v>0</v>
      </c>
      <c r="Q17" s="221">
        <f t="shared" si="2"/>
        <v>0</v>
      </c>
      <c r="R17" s="219">
        <f t="shared" si="3"/>
        <v>0</v>
      </c>
      <c r="S17" s="334" t="s">
        <v>223</v>
      </c>
    </row>
    <row r="18" spans="1:19" s="57" customFormat="1" ht="34.5" customHeight="1">
      <c r="A18" s="225" t="s">
        <v>254</v>
      </c>
      <c r="B18" s="200" t="s">
        <v>158</v>
      </c>
      <c r="C18" s="249" t="s">
        <v>123</v>
      </c>
      <c r="D18" s="248">
        <v>376</v>
      </c>
      <c r="E18" s="196">
        <v>15050</v>
      </c>
      <c r="F18" s="219">
        <f t="shared" si="5"/>
        <v>40.026595744680854</v>
      </c>
      <c r="G18" s="345"/>
      <c r="H18" s="196"/>
      <c r="I18" s="346"/>
      <c r="J18" s="345"/>
      <c r="K18" s="196"/>
      <c r="L18" s="346"/>
      <c r="M18" s="248"/>
      <c r="N18" s="196"/>
      <c r="O18" s="219"/>
      <c r="P18" s="222">
        <v>0</v>
      </c>
      <c r="Q18" s="221">
        <f t="shared" si="2"/>
        <v>0</v>
      </c>
      <c r="R18" s="219">
        <f t="shared" si="3"/>
        <v>0</v>
      </c>
      <c r="S18" s="334" t="s">
        <v>204</v>
      </c>
    </row>
    <row r="19" spans="1:19" s="57" customFormat="1" ht="35.25" customHeight="1">
      <c r="A19" s="225" t="s">
        <v>245</v>
      </c>
      <c r="B19" s="200" t="s">
        <v>148</v>
      </c>
      <c r="C19" s="249" t="s">
        <v>123</v>
      </c>
      <c r="D19" s="250">
        <v>250</v>
      </c>
      <c r="E19" s="251">
        <v>10005</v>
      </c>
      <c r="F19" s="219">
        <f t="shared" si="5"/>
        <v>40.02</v>
      </c>
      <c r="G19" s="348"/>
      <c r="H19" s="251"/>
      <c r="I19" s="346"/>
      <c r="J19" s="348"/>
      <c r="K19" s="251"/>
      <c r="L19" s="346"/>
      <c r="M19" s="250"/>
      <c r="N19" s="251"/>
      <c r="O19" s="219"/>
      <c r="P19" s="222">
        <v>0</v>
      </c>
      <c r="Q19" s="221">
        <f t="shared" si="2"/>
        <v>0</v>
      </c>
      <c r="R19" s="219">
        <f t="shared" si="3"/>
        <v>0</v>
      </c>
      <c r="S19" s="334" t="s">
        <v>204</v>
      </c>
    </row>
    <row r="20" spans="1:19" s="57" customFormat="1" ht="66" customHeight="1">
      <c r="A20" s="226" t="s">
        <v>124</v>
      </c>
      <c r="B20" s="202" t="s">
        <v>121</v>
      </c>
      <c r="C20" s="252" t="s">
        <v>122</v>
      </c>
      <c r="D20" s="250">
        <v>10606</v>
      </c>
      <c r="E20" s="251">
        <v>98579</v>
      </c>
      <c r="F20" s="219">
        <f t="shared" si="5"/>
        <v>9.294644540825947</v>
      </c>
      <c r="G20" s="348"/>
      <c r="H20" s="251"/>
      <c r="I20" s="346"/>
      <c r="J20" s="348"/>
      <c r="K20" s="251"/>
      <c r="L20" s="346"/>
      <c r="M20" s="250"/>
      <c r="N20" s="251"/>
      <c r="O20" s="219"/>
      <c r="P20" s="222">
        <v>0</v>
      </c>
      <c r="Q20" s="221">
        <f t="shared" si="2"/>
        <v>0</v>
      </c>
      <c r="R20" s="219">
        <f t="shared" si="3"/>
        <v>0</v>
      </c>
      <c r="S20" s="334" t="s">
        <v>205</v>
      </c>
    </row>
    <row r="21" spans="1:19" s="258" customFormat="1" ht="102" customHeight="1">
      <c r="A21" s="226" t="s">
        <v>246</v>
      </c>
      <c r="B21" s="200" t="s">
        <v>177</v>
      </c>
      <c r="C21" s="252" t="s">
        <v>122</v>
      </c>
      <c r="D21" s="250">
        <v>3</v>
      </c>
      <c r="E21" s="251">
        <v>4711</v>
      </c>
      <c r="F21" s="219"/>
      <c r="G21" s="348">
        <v>10</v>
      </c>
      <c r="H21" s="251">
        <v>8500</v>
      </c>
      <c r="I21" s="346">
        <f t="shared" si="4"/>
        <v>850</v>
      </c>
      <c r="J21" s="348">
        <v>5</v>
      </c>
      <c r="K21" s="251">
        <v>6600</v>
      </c>
      <c r="L21" s="346">
        <f>K21/J21</f>
        <v>1320</v>
      </c>
      <c r="M21" s="250">
        <v>4</v>
      </c>
      <c r="N21" s="251">
        <v>5173</v>
      </c>
      <c r="O21" s="219">
        <v>0</v>
      </c>
      <c r="P21" s="222">
        <v>0</v>
      </c>
      <c r="Q21" s="221">
        <v>0</v>
      </c>
      <c r="R21" s="219">
        <v>0</v>
      </c>
      <c r="S21" s="335" t="s">
        <v>231</v>
      </c>
    </row>
    <row r="22" spans="1:19" s="198" customFormat="1" ht="54.75" customHeight="1">
      <c r="A22" s="226" t="s">
        <v>126</v>
      </c>
      <c r="B22" s="200" t="s">
        <v>159</v>
      </c>
      <c r="C22" s="252" t="s">
        <v>167</v>
      </c>
      <c r="D22" s="250">
        <v>46146</v>
      </c>
      <c r="E22" s="251">
        <v>9160</v>
      </c>
      <c r="F22" s="319">
        <f t="shared" si="5"/>
        <v>0.19850041173666189</v>
      </c>
      <c r="G22" s="348">
        <v>50000</v>
      </c>
      <c r="H22" s="251">
        <v>15200</v>
      </c>
      <c r="I22" s="347">
        <f>H22/G22</f>
        <v>0.304</v>
      </c>
      <c r="J22" s="348">
        <v>34614</v>
      </c>
      <c r="K22" s="251">
        <v>13200</v>
      </c>
      <c r="L22" s="352">
        <f>K22/J22</f>
        <v>0.3813485872768244</v>
      </c>
      <c r="M22" s="250">
        <v>34614</v>
      </c>
      <c r="N22" s="251">
        <v>10083</v>
      </c>
      <c r="O22" s="319">
        <f>N22/M22</f>
        <v>0.29129831859941063</v>
      </c>
      <c r="P22" s="222">
        <f>O22-F22</f>
        <v>0.09279790686274875</v>
      </c>
      <c r="Q22" s="221">
        <f t="shared" si="2"/>
        <v>-0.01270168140058936</v>
      </c>
      <c r="R22" s="219">
        <f t="shared" si="3"/>
        <v>-0.09005026867741378</v>
      </c>
      <c r="S22" s="336" t="s">
        <v>226</v>
      </c>
    </row>
    <row r="23" spans="1:19" s="198" customFormat="1" ht="86.25" customHeight="1">
      <c r="A23" s="226" t="s">
        <v>93</v>
      </c>
      <c r="B23" s="202" t="s">
        <v>178</v>
      </c>
      <c r="C23" s="252" t="s">
        <v>127</v>
      </c>
      <c r="D23" s="250">
        <v>4</v>
      </c>
      <c r="E23" s="251">
        <v>140550</v>
      </c>
      <c r="F23" s="219">
        <f>E23/D23</f>
        <v>35137.5</v>
      </c>
      <c r="G23" s="348"/>
      <c r="H23" s="251"/>
      <c r="I23" s="346"/>
      <c r="J23" s="348"/>
      <c r="K23" s="251"/>
      <c r="L23" s="346"/>
      <c r="M23" s="250"/>
      <c r="N23" s="251"/>
      <c r="O23" s="219"/>
      <c r="P23" s="222">
        <v>0</v>
      </c>
      <c r="Q23" s="221">
        <f t="shared" si="2"/>
        <v>0</v>
      </c>
      <c r="R23" s="219">
        <f t="shared" si="3"/>
        <v>0</v>
      </c>
      <c r="S23" s="334" t="s">
        <v>223</v>
      </c>
    </row>
    <row r="24" spans="1:19" s="198" customFormat="1" ht="89.25" customHeight="1">
      <c r="A24" s="226" t="s">
        <v>128</v>
      </c>
      <c r="B24" s="202" t="s">
        <v>206</v>
      </c>
      <c r="C24" s="252" t="s">
        <v>130</v>
      </c>
      <c r="D24" s="250">
        <v>934</v>
      </c>
      <c r="E24" s="251">
        <v>14899</v>
      </c>
      <c r="F24" s="219">
        <f>E24/D24</f>
        <v>15.951820128479657</v>
      </c>
      <c r="G24" s="348">
        <v>54</v>
      </c>
      <c r="H24" s="251">
        <v>2200</v>
      </c>
      <c r="I24" s="349">
        <f>H24/G24</f>
        <v>40.74074074074074</v>
      </c>
      <c r="J24" s="348">
        <v>56</v>
      </c>
      <c r="K24" s="251">
        <v>4900</v>
      </c>
      <c r="L24" s="349">
        <f>K24/J24</f>
        <v>87.5</v>
      </c>
      <c r="M24" s="250">
        <v>56</v>
      </c>
      <c r="N24" s="251">
        <v>3675</v>
      </c>
      <c r="O24" s="219">
        <f>N24/M24</f>
        <v>65.625</v>
      </c>
      <c r="P24" s="222">
        <f>O24-F24</f>
        <v>49.67317987152035</v>
      </c>
      <c r="Q24" s="221">
        <f t="shared" si="2"/>
        <v>24.88425925925926</v>
      </c>
      <c r="R24" s="219">
        <f t="shared" si="3"/>
        <v>-21.875</v>
      </c>
      <c r="S24" s="333" t="s">
        <v>233</v>
      </c>
    </row>
    <row r="25" spans="1:19" s="198" customFormat="1" ht="47.25">
      <c r="A25" s="226" t="s">
        <v>129</v>
      </c>
      <c r="B25" s="202" t="s">
        <v>132</v>
      </c>
      <c r="C25" s="252" t="s">
        <v>218</v>
      </c>
      <c r="D25" s="250">
        <v>61</v>
      </c>
      <c r="E25" s="251">
        <v>2733</v>
      </c>
      <c r="F25" s="219">
        <f>E25/D25</f>
        <v>44.80327868852459</v>
      </c>
      <c r="G25" s="348">
        <v>1</v>
      </c>
      <c r="H25" s="251">
        <v>356300</v>
      </c>
      <c r="I25" s="349">
        <f>H25/G25</f>
        <v>356300</v>
      </c>
      <c r="J25" s="348">
        <v>1</v>
      </c>
      <c r="K25" s="251">
        <v>353600</v>
      </c>
      <c r="L25" s="349">
        <f>K25/J25</f>
        <v>353600</v>
      </c>
      <c r="M25" s="250">
        <v>1</v>
      </c>
      <c r="N25" s="251">
        <v>308376</v>
      </c>
      <c r="O25" s="219">
        <f>N25/M25</f>
        <v>308376</v>
      </c>
      <c r="P25" s="222">
        <f>O25-F25</f>
        <v>308331.1967213115</v>
      </c>
      <c r="Q25" s="221">
        <f t="shared" si="2"/>
        <v>-47924</v>
      </c>
      <c r="R25" s="219">
        <f t="shared" si="3"/>
        <v>-45224</v>
      </c>
      <c r="S25" s="337" t="s">
        <v>230</v>
      </c>
    </row>
    <row r="26" spans="1:19" s="198" customFormat="1" ht="28.5" customHeight="1">
      <c r="A26" s="226" t="s">
        <v>247</v>
      </c>
      <c r="B26" s="202" t="s">
        <v>136</v>
      </c>
      <c r="C26" s="252" t="s">
        <v>122</v>
      </c>
      <c r="D26" s="250">
        <v>1</v>
      </c>
      <c r="E26" s="251">
        <v>43080</v>
      </c>
      <c r="F26" s="219">
        <f>E26/D26</f>
        <v>43080</v>
      </c>
      <c r="G26" s="348"/>
      <c r="H26" s="251"/>
      <c r="I26" s="349"/>
      <c r="J26" s="348"/>
      <c r="K26" s="251"/>
      <c r="L26" s="349"/>
      <c r="M26" s="250"/>
      <c r="N26" s="251"/>
      <c r="O26" s="219"/>
      <c r="P26" s="222">
        <v>0</v>
      </c>
      <c r="Q26" s="221">
        <f t="shared" si="2"/>
        <v>0</v>
      </c>
      <c r="R26" s="219">
        <f t="shared" si="3"/>
        <v>0</v>
      </c>
      <c r="S26" s="334" t="s">
        <v>223</v>
      </c>
    </row>
    <row r="27" spans="1:19" s="198" customFormat="1" ht="82.5" customHeight="1">
      <c r="A27" s="226" t="s">
        <v>261</v>
      </c>
      <c r="B27" s="354" t="s">
        <v>262</v>
      </c>
      <c r="C27" s="252"/>
      <c r="D27" s="250"/>
      <c r="E27" s="251"/>
      <c r="F27" s="342"/>
      <c r="G27" s="348"/>
      <c r="H27" s="251">
        <v>19500</v>
      </c>
      <c r="I27" s="349"/>
      <c r="J27" s="348"/>
      <c r="K27" s="251"/>
      <c r="L27" s="349"/>
      <c r="M27" s="250"/>
      <c r="N27" s="251"/>
      <c r="O27" s="342"/>
      <c r="P27" s="343"/>
      <c r="Q27" s="344"/>
      <c r="R27" s="342"/>
      <c r="S27" s="304" t="s">
        <v>263</v>
      </c>
    </row>
    <row r="28" spans="1:19" s="57" customFormat="1" ht="13.5" thickBot="1">
      <c r="A28" s="227"/>
      <c r="B28" s="203"/>
      <c r="C28" s="204"/>
      <c r="D28" s="205"/>
      <c r="E28" s="206"/>
      <c r="F28" s="327"/>
      <c r="G28" s="350"/>
      <c r="H28" s="206"/>
      <c r="I28" s="351"/>
      <c r="J28" s="350"/>
      <c r="K28" s="206"/>
      <c r="L28" s="353"/>
      <c r="M28" s="205"/>
      <c r="N28" s="206"/>
      <c r="O28" s="220"/>
      <c r="P28" s="223"/>
      <c r="Q28" s="224"/>
      <c r="R28" s="327"/>
      <c r="S28" s="338"/>
    </row>
    <row r="29" spans="2:9" s="41" customFormat="1" ht="12.75">
      <c r="B29" s="90"/>
      <c r="G29" s="217"/>
      <c r="H29" s="217"/>
      <c r="I29" s="217"/>
    </row>
    <row r="30" spans="1:14" ht="13.5" thickBot="1">
      <c r="A30" s="393" t="s">
        <v>85</v>
      </c>
      <c r="B30" s="394"/>
      <c r="C30" s="394"/>
      <c r="D30" s="394"/>
      <c r="E30" s="394"/>
      <c r="F30" s="394"/>
      <c r="H30" s="264"/>
      <c r="K30" s="261"/>
      <c r="N30" s="261"/>
    </row>
    <row r="31" spans="1:14" ht="34.5" thickTop="1">
      <c r="A31" s="154" t="s">
        <v>0</v>
      </c>
      <c r="B31" s="144" t="s">
        <v>73</v>
      </c>
      <c r="C31" s="145" t="s">
        <v>83</v>
      </c>
      <c r="D31" s="145" t="s">
        <v>64</v>
      </c>
      <c r="E31" s="145" t="s">
        <v>84</v>
      </c>
      <c r="F31" s="146" t="s">
        <v>33</v>
      </c>
      <c r="H31" s="264"/>
      <c r="N31" s="261"/>
    </row>
    <row r="32" spans="1:14" ht="12.75">
      <c r="A32" s="155" t="s">
        <v>76</v>
      </c>
      <c r="B32" s="77" t="s">
        <v>92</v>
      </c>
      <c r="C32" s="76"/>
      <c r="D32" s="76"/>
      <c r="E32" s="82">
        <v>0</v>
      </c>
      <c r="F32" s="147"/>
      <c r="K32" s="261"/>
      <c r="N32" s="261"/>
    </row>
    <row r="33" spans="1:6" ht="13.5" thickBot="1">
      <c r="A33" s="156" t="s">
        <v>48</v>
      </c>
      <c r="B33" s="148" t="s">
        <v>78</v>
      </c>
      <c r="C33" s="149"/>
      <c r="D33" s="149"/>
      <c r="E33" s="150">
        <v>0</v>
      </c>
      <c r="F33" s="151"/>
    </row>
    <row r="34" spans="1:14" s="41" customFormat="1" ht="13.5" thickTop="1">
      <c r="A34" s="34"/>
      <c r="B34" s="18"/>
      <c r="C34" s="34"/>
      <c r="D34" s="34"/>
      <c r="E34" s="81"/>
      <c r="F34" s="34"/>
      <c r="G34" s="217"/>
      <c r="H34" s="217"/>
      <c r="I34" s="217"/>
      <c r="K34" s="308"/>
      <c r="N34" s="308"/>
    </row>
    <row r="35" spans="1:9" s="41" customFormat="1" ht="12.75">
      <c r="A35" s="34"/>
      <c r="B35" s="18"/>
      <c r="C35" s="34"/>
      <c r="D35" s="34"/>
      <c r="E35" s="81"/>
      <c r="F35" s="34"/>
      <c r="G35" s="217"/>
      <c r="H35" s="217"/>
      <c r="I35" s="217"/>
    </row>
    <row r="36" ht="12.75">
      <c r="K36" s="261"/>
    </row>
  </sheetData>
  <sheetProtection/>
  <mergeCells count="22">
    <mergeCell ref="P8:R8"/>
    <mergeCell ref="H9:H10"/>
    <mergeCell ref="Q9:Q10"/>
    <mergeCell ref="M9:M10"/>
    <mergeCell ref="S8:S10"/>
    <mergeCell ref="A7:B7"/>
    <mergeCell ref="P9:P10"/>
    <mergeCell ref="J9:J10"/>
    <mergeCell ref="K9:K10"/>
    <mergeCell ref="L9:L10"/>
    <mergeCell ref="N9:N10"/>
    <mergeCell ref="D9:D10"/>
    <mergeCell ref="E9:E10"/>
    <mergeCell ref="A30:F30"/>
    <mergeCell ref="R9:R10"/>
    <mergeCell ref="B9:B10"/>
    <mergeCell ref="C9:C10"/>
    <mergeCell ref="I9:I10"/>
    <mergeCell ref="A9:A10"/>
    <mergeCell ref="G9:G10"/>
    <mergeCell ref="O9:O10"/>
    <mergeCell ref="F9:F10"/>
  </mergeCells>
  <printOptions horizontalCentered="1" verticalCentered="1"/>
  <pageMargins left="0.25" right="0.25" top="0.75" bottom="0.75" header="0.3" footer="0.3"/>
  <pageSetup fitToWidth="0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="80" zoomScaleNormal="80" zoomScalePageLayoutView="0" workbookViewId="0" topLeftCell="A1">
      <selection activeCell="C42" sqref="C42"/>
    </sheetView>
  </sheetViews>
  <sheetFormatPr defaultColWidth="9.140625" defaultRowHeight="12.75"/>
  <cols>
    <col min="1" max="1" width="14.57421875" style="26" customWidth="1"/>
    <col min="2" max="2" width="54.421875" style="26" customWidth="1"/>
    <col min="3" max="3" width="18.28125" style="0" customWidth="1"/>
    <col min="4" max="4" width="36.8515625" style="0" customWidth="1"/>
    <col min="5" max="5" width="12.7109375" style="26" customWidth="1"/>
    <col min="6" max="6" width="14.421875" style="26" customWidth="1"/>
    <col min="7" max="7" width="12.28125" style="26" customWidth="1"/>
    <col min="8" max="8" width="12.00390625" style="26" customWidth="1"/>
    <col min="9" max="9" width="14.140625" style="26" customWidth="1"/>
    <col min="10" max="10" width="68.7109375" style="104" customWidth="1"/>
    <col min="11" max="11" width="9.140625" style="0" customWidth="1"/>
  </cols>
  <sheetData>
    <row r="2" spans="1:10" ht="15.75">
      <c r="A2" s="96" t="s">
        <v>88</v>
      </c>
      <c r="B2" s="47"/>
      <c r="C2" s="97"/>
      <c r="D2" s="85"/>
      <c r="E2" s="47"/>
      <c r="F2" s="47"/>
      <c r="G2" s="47"/>
      <c r="H2" s="47"/>
      <c r="I2" s="47"/>
      <c r="J2" s="135"/>
    </row>
    <row r="3" spans="1:9" ht="44.25" customHeight="1">
      <c r="A3" s="152" t="s">
        <v>221</v>
      </c>
      <c r="B3" s="48"/>
      <c r="C3" s="153"/>
      <c r="D3" s="104"/>
      <c r="E3" s="48"/>
      <c r="F3" s="48"/>
      <c r="G3" s="48"/>
      <c r="H3" s="48"/>
      <c r="I3" s="48"/>
    </row>
    <row r="4" ht="13.5" thickBot="1"/>
    <row r="5" spans="1:10" ht="31.5">
      <c r="A5" s="98" t="s">
        <v>61</v>
      </c>
      <c r="B5" s="172" t="s">
        <v>117</v>
      </c>
      <c r="C5" s="138" t="s">
        <v>49</v>
      </c>
      <c r="D5" s="423" t="s">
        <v>139</v>
      </c>
      <c r="E5" s="424"/>
      <c r="F5" s="424"/>
      <c r="G5" s="424"/>
      <c r="H5" s="424"/>
      <c r="I5" s="425"/>
      <c r="J5" s="142" t="s">
        <v>33</v>
      </c>
    </row>
    <row r="6" spans="1:10" ht="270">
      <c r="A6" s="102" t="s">
        <v>65</v>
      </c>
      <c r="B6" s="180" t="s">
        <v>150</v>
      </c>
      <c r="C6" s="136"/>
      <c r="D6" s="139"/>
      <c r="E6" s="140"/>
      <c r="F6" s="140"/>
      <c r="G6" s="140"/>
      <c r="H6" s="140"/>
      <c r="I6" s="141"/>
      <c r="J6" s="320" t="s">
        <v>157</v>
      </c>
    </row>
    <row r="7" spans="1:10" ht="15.75">
      <c r="A7" s="137"/>
      <c r="B7" s="132"/>
      <c r="C7" s="94"/>
      <c r="D7" s="426" t="s">
        <v>179</v>
      </c>
      <c r="E7" s="426"/>
      <c r="F7" s="426"/>
      <c r="G7" s="426"/>
      <c r="H7" s="426"/>
      <c r="I7" s="426"/>
      <c r="J7" s="321"/>
    </row>
    <row r="8" spans="1:10" ht="66.75" customHeight="1">
      <c r="A8" s="297"/>
      <c r="B8" s="285" t="s">
        <v>203</v>
      </c>
      <c r="C8" s="95" t="s">
        <v>70</v>
      </c>
      <c r="D8" s="95" t="s">
        <v>180</v>
      </c>
      <c r="E8" s="95" t="s">
        <v>69</v>
      </c>
      <c r="F8" s="95" t="s">
        <v>197</v>
      </c>
      <c r="G8" s="95" t="s">
        <v>199</v>
      </c>
      <c r="H8" s="95" t="s">
        <v>198</v>
      </c>
      <c r="I8" s="176" t="s">
        <v>71</v>
      </c>
      <c r="J8" s="322"/>
    </row>
    <row r="9" spans="1:10" ht="93.75" customHeight="1">
      <c r="A9" s="101" t="s">
        <v>140</v>
      </c>
      <c r="B9" s="181" t="s">
        <v>141</v>
      </c>
      <c r="C9" s="131"/>
      <c r="D9" s="132"/>
      <c r="E9" s="132"/>
      <c r="F9" s="133"/>
      <c r="G9" s="133"/>
      <c r="H9" s="133"/>
      <c r="I9" s="175"/>
      <c r="J9" s="303" t="s">
        <v>182</v>
      </c>
    </row>
    <row r="10" spans="1:10" ht="69" customHeight="1">
      <c r="A10" s="101"/>
      <c r="B10" s="132"/>
      <c r="C10" s="197" t="s">
        <v>249</v>
      </c>
      <c r="D10" s="314" t="s">
        <v>181</v>
      </c>
      <c r="E10" s="267">
        <v>1075</v>
      </c>
      <c r="F10" s="237">
        <v>1220</v>
      </c>
      <c r="G10" s="237">
        <v>1110</v>
      </c>
      <c r="H10" s="237">
        <v>1109</v>
      </c>
      <c r="I10" s="184">
        <f>H10/G10</f>
        <v>0.9990990990990991</v>
      </c>
      <c r="J10" s="303" t="s">
        <v>220</v>
      </c>
    </row>
    <row r="11" spans="1:10" ht="69" customHeight="1">
      <c r="A11" s="101"/>
      <c r="B11" s="132"/>
      <c r="C11" s="197" t="s">
        <v>251</v>
      </c>
      <c r="D11" s="265" t="s">
        <v>169</v>
      </c>
      <c r="E11" s="268">
        <v>9</v>
      </c>
      <c r="F11" s="268">
        <v>15</v>
      </c>
      <c r="G11" s="268">
        <v>12</v>
      </c>
      <c r="H11" s="267">
        <v>12</v>
      </c>
      <c r="I11" s="184">
        <f>H11/G11</f>
        <v>1</v>
      </c>
      <c r="J11" s="303" t="s">
        <v>243</v>
      </c>
    </row>
    <row r="12" spans="1:10" ht="105.75" customHeight="1">
      <c r="A12" s="101"/>
      <c r="B12" s="94"/>
      <c r="C12" s="182" t="s">
        <v>250</v>
      </c>
      <c r="D12" s="315" t="s">
        <v>142</v>
      </c>
      <c r="E12" s="316">
        <v>63200</v>
      </c>
      <c r="F12" s="316">
        <v>56552</v>
      </c>
      <c r="G12" s="317">
        <v>67913</v>
      </c>
      <c r="H12" s="196">
        <v>54638</v>
      </c>
      <c r="I12" s="184">
        <f>H12/G12</f>
        <v>0.804529324282538</v>
      </c>
      <c r="J12" s="323" t="s">
        <v>252</v>
      </c>
    </row>
    <row r="13" spans="1:10" ht="60" customHeight="1">
      <c r="A13" s="269" t="s">
        <v>143</v>
      </c>
      <c r="B13" s="276" t="s">
        <v>200</v>
      </c>
      <c r="C13" s="270"/>
      <c r="D13" s="271"/>
      <c r="E13" s="271"/>
      <c r="F13" s="272"/>
      <c r="G13" s="272"/>
      <c r="H13" s="134"/>
      <c r="I13" s="134"/>
      <c r="J13" s="303"/>
    </row>
    <row r="14" spans="1:10" ht="147.75" customHeight="1">
      <c r="A14" s="298"/>
      <c r="B14" s="94"/>
      <c r="C14" s="182" t="s">
        <v>253</v>
      </c>
      <c r="D14" s="265" t="s">
        <v>201</v>
      </c>
      <c r="E14" s="266"/>
      <c r="F14" s="265">
        <v>300</v>
      </c>
      <c r="G14" s="265">
        <v>0</v>
      </c>
      <c r="H14" s="286">
        <v>0</v>
      </c>
      <c r="I14" s="184"/>
      <c r="J14" s="326" t="s">
        <v>259</v>
      </c>
    </row>
    <row r="15" spans="1:10" ht="135.75" customHeight="1">
      <c r="A15" s="298"/>
      <c r="B15" s="94"/>
      <c r="C15" s="182" t="s">
        <v>255</v>
      </c>
      <c r="D15" s="265" t="s">
        <v>202</v>
      </c>
      <c r="E15" s="266"/>
      <c r="F15" s="265">
        <v>40</v>
      </c>
      <c r="G15" s="265">
        <v>0</v>
      </c>
      <c r="H15" s="286">
        <v>0</v>
      </c>
      <c r="I15" s="184"/>
      <c r="J15" s="339" t="s">
        <v>260</v>
      </c>
    </row>
    <row r="16" spans="1:10" ht="72.75" customHeight="1">
      <c r="A16" s="173" t="s">
        <v>144</v>
      </c>
      <c r="B16" s="186" t="s">
        <v>145</v>
      </c>
      <c r="C16" s="174"/>
      <c r="D16" s="273"/>
      <c r="E16" s="274"/>
      <c r="F16" s="275"/>
      <c r="G16" s="275"/>
      <c r="H16" s="134"/>
      <c r="I16" s="175"/>
      <c r="J16" s="199"/>
    </row>
    <row r="17" spans="1:10" ht="142.5" customHeight="1">
      <c r="A17" s="173"/>
      <c r="B17" s="190"/>
      <c r="C17" s="191" t="s">
        <v>256</v>
      </c>
      <c r="D17" s="186" t="s">
        <v>183</v>
      </c>
      <c r="E17" s="99">
        <v>3</v>
      </c>
      <c r="F17" s="188">
        <v>15</v>
      </c>
      <c r="G17" s="188">
        <v>5</v>
      </c>
      <c r="H17" s="100">
        <v>4</v>
      </c>
      <c r="I17" s="184">
        <f>H17/G17</f>
        <v>0.8</v>
      </c>
      <c r="J17" s="324" t="s">
        <v>234</v>
      </c>
    </row>
    <row r="18" spans="1:10" ht="43.5" customHeight="1">
      <c r="A18" s="173" t="s">
        <v>146</v>
      </c>
      <c r="B18" s="189" t="s">
        <v>147</v>
      </c>
      <c r="C18" s="174"/>
      <c r="D18" s="185"/>
      <c r="E18" s="132"/>
      <c r="F18" s="187"/>
      <c r="G18" s="187"/>
      <c r="H18" s="134"/>
      <c r="I18" s="175"/>
      <c r="J18" s="199"/>
    </row>
    <row r="19" spans="1:10" ht="54" customHeight="1">
      <c r="A19" s="173"/>
      <c r="B19" s="190"/>
      <c r="C19" s="182" t="s">
        <v>257</v>
      </c>
      <c r="D19" s="183" t="s">
        <v>151</v>
      </c>
      <c r="E19" s="237">
        <v>46146</v>
      </c>
      <c r="F19" s="238">
        <v>50000</v>
      </c>
      <c r="G19" s="238">
        <v>34614</v>
      </c>
      <c r="H19" s="239">
        <v>34614</v>
      </c>
      <c r="I19" s="184">
        <f>H19/G19</f>
        <v>1</v>
      </c>
      <c r="J19" s="306" t="s">
        <v>224</v>
      </c>
    </row>
    <row r="20" spans="1:10" ht="15.75" thickBot="1">
      <c r="A20" s="277"/>
      <c r="B20" s="278"/>
      <c r="C20" s="279"/>
      <c r="D20" s="280"/>
      <c r="E20" s="281"/>
      <c r="F20" s="281"/>
      <c r="G20" s="281"/>
      <c r="H20" s="282"/>
      <c r="I20" s="283"/>
      <c r="J20" s="284"/>
    </row>
    <row r="22" spans="1:9" ht="15">
      <c r="A22" s="103" t="s">
        <v>72</v>
      </c>
      <c r="B22" s="104"/>
      <c r="C22" s="105"/>
      <c r="D22" s="104"/>
      <c r="E22" s="48"/>
      <c r="F22" s="48"/>
      <c r="G22" s="48"/>
      <c r="H22" s="48"/>
      <c r="I22" s="48"/>
    </row>
    <row r="23" spans="1:9" ht="15">
      <c r="A23" s="103" t="s">
        <v>74</v>
      </c>
      <c r="B23" s="104"/>
      <c r="C23" s="105"/>
      <c r="D23" s="104"/>
      <c r="E23" s="48"/>
      <c r="F23" s="48"/>
      <c r="G23" s="48"/>
      <c r="H23" s="48"/>
      <c r="I23" s="48"/>
    </row>
    <row r="24" spans="1:9" ht="15">
      <c r="A24" s="103" t="s">
        <v>107</v>
      </c>
      <c r="B24" s="104"/>
      <c r="C24" s="105"/>
      <c r="D24" s="104"/>
      <c r="E24" s="48"/>
      <c r="F24" s="48"/>
      <c r="G24" s="48"/>
      <c r="H24" s="48"/>
      <c r="I24" s="48"/>
    </row>
    <row r="25" spans="1:9" ht="12.75">
      <c r="A25" s="103" t="s">
        <v>108</v>
      </c>
      <c r="B25" s="104"/>
      <c r="C25" s="105"/>
      <c r="D25" s="104"/>
      <c r="E25" s="48"/>
      <c r="F25" s="48"/>
      <c r="G25" s="48"/>
      <c r="H25" s="48"/>
      <c r="I25" s="48"/>
    </row>
    <row r="26" spans="1:9" ht="12.75">
      <c r="A26" s="103"/>
      <c r="B26" s="104"/>
      <c r="C26" s="105"/>
      <c r="D26" s="104"/>
      <c r="E26" s="48"/>
      <c r="F26" s="48"/>
      <c r="G26" s="48"/>
      <c r="H26" s="48"/>
      <c r="I26" s="48"/>
    </row>
    <row r="27" spans="1:9" ht="12.75">
      <c r="A27" s="103"/>
      <c r="B27" s="104"/>
      <c r="C27" s="105"/>
      <c r="D27" s="104"/>
      <c r="E27" s="48"/>
      <c r="F27" s="48"/>
      <c r="G27" s="48"/>
      <c r="H27" s="48"/>
      <c r="I27" s="48"/>
    </row>
  </sheetData>
  <sheetProtection/>
  <mergeCells count="2">
    <mergeCell ref="D5:I5"/>
    <mergeCell ref="D7:I7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zoomScale="90" zoomScaleNormal="90" zoomScalePageLayoutView="0" workbookViewId="0" topLeftCell="A7">
      <selection activeCell="F59" sqref="F59"/>
    </sheetView>
  </sheetViews>
  <sheetFormatPr defaultColWidth="9.140625" defaultRowHeight="12.75"/>
  <cols>
    <col min="1" max="1" width="13.00390625" style="108" customWidth="1"/>
    <col min="2" max="2" width="40.00390625" style="108" customWidth="1"/>
    <col min="3" max="3" width="18.8515625" style="108" customWidth="1"/>
    <col min="4" max="4" width="13.140625" style="108" customWidth="1"/>
    <col min="5" max="5" width="14.140625" style="108" customWidth="1"/>
    <col min="6" max="6" width="16.421875" style="108" customWidth="1"/>
    <col min="7" max="7" width="13.8515625" style="108" customWidth="1"/>
    <col min="8" max="8" width="13.00390625" style="108" customWidth="1"/>
    <col min="9" max="9" width="10.7109375" style="108" customWidth="1"/>
    <col min="10" max="10" width="16.8515625" style="108" customWidth="1"/>
    <col min="11" max="11" width="54.140625" style="108" customWidth="1"/>
    <col min="12" max="12" width="14.421875" style="108" customWidth="1"/>
    <col min="13" max="13" width="55.8515625" style="108" customWidth="1"/>
    <col min="14" max="16384" width="9.140625" style="108" customWidth="1"/>
  </cols>
  <sheetData>
    <row r="2" spans="1:9" s="119" customFormat="1" ht="15.75">
      <c r="A2" s="118" t="s">
        <v>89</v>
      </c>
      <c r="C2" s="120"/>
      <c r="G2" s="121"/>
      <c r="H2" s="121"/>
      <c r="I2" s="121"/>
    </row>
    <row r="3" spans="1:9" s="113" customFormat="1" ht="12.75">
      <c r="A3" s="112"/>
      <c r="G3" s="114"/>
      <c r="H3" s="114"/>
      <c r="I3" s="114"/>
    </row>
    <row r="4" spans="1:9" s="116" customFormat="1" ht="12.75">
      <c r="A4" s="115" t="s">
        <v>67</v>
      </c>
      <c r="C4" s="115"/>
      <c r="G4" s="117"/>
      <c r="H4" s="117"/>
      <c r="I4" s="117"/>
    </row>
    <row r="5" spans="3:9" ht="13.5" thickBot="1">
      <c r="C5" s="107"/>
      <c r="E5" s="107"/>
      <c r="F5" s="107"/>
      <c r="G5" s="109"/>
      <c r="H5" s="109"/>
      <c r="I5" s="109"/>
    </row>
    <row r="6" spans="1:11" ht="36" customHeight="1">
      <c r="A6" s="427" t="s">
        <v>39</v>
      </c>
      <c r="B6" s="430" t="s">
        <v>51</v>
      </c>
      <c r="C6" s="129" t="s">
        <v>52</v>
      </c>
      <c r="D6" s="129" t="s">
        <v>53</v>
      </c>
      <c r="E6" s="129" t="s">
        <v>66</v>
      </c>
      <c r="F6" s="129" t="s">
        <v>207</v>
      </c>
      <c r="G6" s="430" t="s">
        <v>208</v>
      </c>
      <c r="H6" s="430" t="s">
        <v>55</v>
      </c>
      <c r="I6" s="430" t="s">
        <v>235</v>
      </c>
      <c r="J6" s="430" t="s">
        <v>56</v>
      </c>
      <c r="K6" s="433" t="s">
        <v>33</v>
      </c>
    </row>
    <row r="7" spans="1:11" ht="21" customHeight="1">
      <c r="A7" s="428"/>
      <c r="B7" s="431"/>
      <c r="C7" s="106" t="s">
        <v>34</v>
      </c>
      <c r="D7" s="106" t="s">
        <v>57</v>
      </c>
      <c r="E7" s="106" t="s">
        <v>57</v>
      </c>
      <c r="F7" s="431" t="s">
        <v>36</v>
      </c>
      <c r="G7" s="431"/>
      <c r="H7" s="431"/>
      <c r="I7" s="431"/>
      <c r="J7" s="431"/>
      <c r="K7" s="434"/>
    </row>
    <row r="8" spans="1:11" ht="69.75" customHeight="1" thickBot="1">
      <c r="A8" s="429"/>
      <c r="B8" s="432"/>
      <c r="C8" s="130" t="s">
        <v>35</v>
      </c>
      <c r="D8" s="130" t="s">
        <v>35</v>
      </c>
      <c r="E8" s="130" t="s">
        <v>35</v>
      </c>
      <c r="F8" s="432"/>
      <c r="G8" s="432"/>
      <c r="H8" s="432"/>
      <c r="I8" s="432"/>
      <c r="J8" s="432"/>
      <c r="K8" s="435"/>
    </row>
    <row r="9" spans="1:11" ht="57" customHeight="1">
      <c r="A9" s="240" t="s">
        <v>135</v>
      </c>
      <c r="B9" s="293" t="s">
        <v>138</v>
      </c>
      <c r="C9" s="241">
        <v>6300</v>
      </c>
      <c r="D9" s="242">
        <v>2019</v>
      </c>
      <c r="E9" s="242">
        <v>2019</v>
      </c>
      <c r="F9" s="241"/>
      <c r="G9" s="241">
        <v>3600</v>
      </c>
      <c r="H9" s="241">
        <v>2137</v>
      </c>
      <c r="I9" s="241">
        <v>2137</v>
      </c>
      <c r="J9" s="241">
        <v>2137</v>
      </c>
      <c r="K9" s="243" t="s">
        <v>217</v>
      </c>
    </row>
    <row r="10" spans="1:11" ht="111.75" customHeight="1">
      <c r="A10" s="294" t="s">
        <v>133</v>
      </c>
      <c r="B10" s="299" t="s">
        <v>211</v>
      </c>
      <c r="C10" s="291">
        <v>19500</v>
      </c>
      <c r="D10" s="211">
        <v>2017</v>
      </c>
      <c r="E10" s="211">
        <v>2019</v>
      </c>
      <c r="F10" s="211">
        <v>28500</v>
      </c>
      <c r="G10" s="291"/>
      <c r="H10" s="211"/>
      <c r="I10" s="211"/>
      <c r="J10" s="211"/>
      <c r="K10" s="304" t="s">
        <v>263</v>
      </c>
    </row>
    <row r="11" spans="1:11" ht="62.25" customHeight="1">
      <c r="A11" s="295" t="s">
        <v>134</v>
      </c>
      <c r="B11" s="300" t="s">
        <v>212</v>
      </c>
      <c r="C11" s="290">
        <v>1000</v>
      </c>
      <c r="D11" s="208">
        <v>2019</v>
      </c>
      <c r="E11" s="208">
        <v>2019</v>
      </c>
      <c r="F11" s="211">
        <v>2096</v>
      </c>
      <c r="G11" s="290">
        <v>2470</v>
      </c>
      <c r="H11" s="211">
        <v>2096</v>
      </c>
      <c r="I11" s="211">
        <v>2096</v>
      </c>
      <c r="J11" s="211">
        <v>2096</v>
      </c>
      <c r="K11" s="304" t="s">
        <v>236</v>
      </c>
    </row>
    <row r="12" spans="1:11" ht="62.25" customHeight="1">
      <c r="A12" s="295" t="s">
        <v>137</v>
      </c>
      <c r="B12" s="300" t="s">
        <v>213</v>
      </c>
      <c r="C12" s="211">
        <v>500</v>
      </c>
      <c r="D12" s="208">
        <v>2019</v>
      </c>
      <c r="E12" s="208">
        <v>2019</v>
      </c>
      <c r="F12" s="211">
        <v>1147</v>
      </c>
      <c r="G12" s="211">
        <v>1730</v>
      </c>
      <c r="H12" s="211">
        <v>1147</v>
      </c>
      <c r="I12" s="211">
        <v>1147</v>
      </c>
      <c r="J12" s="211">
        <v>1147</v>
      </c>
      <c r="K12" s="304" t="s">
        <v>236</v>
      </c>
    </row>
    <row r="13" spans="1:11" ht="69.75" customHeight="1">
      <c r="A13" s="295" t="s">
        <v>215</v>
      </c>
      <c r="B13" s="300" t="s">
        <v>214</v>
      </c>
      <c r="C13" s="211">
        <v>42300</v>
      </c>
      <c r="D13" s="208">
        <v>2019</v>
      </c>
      <c r="E13" s="208">
        <v>2019</v>
      </c>
      <c r="F13" s="211">
        <v>0</v>
      </c>
      <c r="G13" s="211">
        <v>42300</v>
      </c>
      <c r="H13" s="211">
        <v>1340</v>
      </c>
      <c r="I13" s="211">
        <v>1340</v>
      </c>
      <c r="J13" s="211">
        <v>1340</v>
      </c>
      <c r="K13" s="310" t="s">
        <v>237</v>
      </c>
    </row>
    <row r="14" spans="1:11" ht="64.5" customHeight="1">
      <c r="A14" s="295" t="s">
        <v>216</v>
      </c>
      <c r="B14" s="301" t="s">
        <v>222</v>
      </c>
      <c r="C14" s="211">
        <v>73500</v>
      </c>
      <c r="D14" s="211">
        <v>2019</v>
      </c>
      <c r="E14" s="211">
        <v>2019</v>
      </c>
      <c r="F14" s="211">
        <v>72869</v>
      </c>
      <c r="G14" s="211">
        <v>73500</v>
      </c>
      <c r="H14" s="212">
        <v>67112</v>
      </c>
      <c r="I14" s="212">
        <v>67112</v>
      </c>
      <c r="J14" s="212">
        <v>67112</v>
      </c>
      <c r="K14" s="310" t="s">
        <v>238</v>
      </c>
    </row>
    <row r="15" spans="1:11" ht="57" customHeight="1">
      <c r="A15" s="295" t="s">
        <v>209</v>
      </c>
      <c r="B15" s="300" t="s">
        <v>225</v>
      </c>
      <c r="C15" s="211">
        <v>500</v>
      </c>
      <c r="D15" s="211">
        <v>2019</v>
      </c>
      <c r="E15" s="211">
        <v>2019</v>
      </c>
      <c r="F15" s="212">
        <v>432</v>
      </c>
      <c r="G15" s="211">
        <v>500</v>
      </c>
      <c r="H15" s="212">
        <v>432</v>
      </c>
      <c r="I15" s="212">
        <v>432</v>
      </c>
      <c r="J15" s="212">
        <v>432</v>
      </c>
      <c r="K15" s="305" t="s">
        <v>239</v>
      </c>
    </row>
    <row r="16" spans="1:11" ht="61.5" customHeight="1" thickBot="1">
      <c r="A16" s="296" t="s">
        <v>170</v>
      </c>
      <c r="B16" s="302" t="s">
        <v>210</v>
      </c>
      <c r="C16" s="292">
        <v>200</v>
      </c>
      <c r="D16" s="292">
        <v>2019</v>
      </c>
      <c r="E16" s="292">
        <v>2019</v>
      </c>
      <c r="F16" s="228">
        <v>0</v>
      </c>
      <c r="G16" s="292">
        <v>200</v>
      </c>
      <c r="H16" s="229">
        <v>0</v>
      </c>
      <c r="I16" s="229">
        <v>0</v>
      </c>
      <c r="J16" s="229">
        <v>0</v>
      </c>
      <c r="K16" s="230" t="s">
        <v>240</v>
      </c>
    </row>
    <row r="17" spans="1:11" ht="12.75">
      <c r="A17" s="177"/>
      <c r="B17" s="178"/>
      <c r="C17" s="179"/>
      <c r="D17" s="177"/>
      <c r="E17" s="177"/>
      <c r="F17" s="179"/>
      <c r="G17" s="179"/>
      <c r="H17" s="179"/>
      <c r="I17" s="179"/>
      <c r="J17" s="179"/>
      <c r="K17" s="177"/>
    </row>
    <row r="18" spans="1:11" ht="12.75">
      <c r="A18" s="177"/>
      <c r="B18" s="178"/>
      <c r="C18" s="179"/>
      <c r="D18" s="177"/>
      <c r="E18" s="177"/>
      <c r="F18" s="179"/>
      <c r="G18" s="179"/>
      <c r="H18" s="179"/>
      <c r="I18" s="179"/>
      <c r="J18" s="179"/>
      <c r="K18" s="177"/>
    </row>
    <row r="19" spans="7:9" ht="12.75" customHeight="1">
      <c r="G19" s="109"/>
      <c r="H19" s="109"/>
      <c r="I19" s="109"/>
    </row>
    <row r="20" spans="1:9" s="116" customFormat="1" ht="12.75">
      <c r="A20" s="115" t="s">
        <v>68</v>
      </c>
      <c r="G20" s="117"/>
      <c r="H20" s="117"/>
      <c r="I20" s="117"/>
    </row>
    <row r="21" spans="3:9" ht="16.5" thickBot="1">
      <c r="C21" s="122"/>
      <c r="D21" s="110"/>
      <c r="E21" s="107"/>
      <c r="F21" s="107"/>
      <c r="G21" s="110"/>
      <c r="H21" s="111"/>
      <c r="I21" s="111"/>
    </row>
    <row r="22" spans="1:11" ht="18.75" customHeight="1">
      <c r="A22" s="427" t="s">
        <v>39</v>
      </c>
      <c r="B22" s="430" t="s">
        <v>51</v>
      </c>
      <c r="C22" s="129" t="s">
        <v>37</v>
      </c>
      <c r="D22" s="129" t="s">
        <v>52</v>
      </c>
      <c r="E22" s="129" t="s">
        <v>53</v>
      </c>
      <c r="F22" s="129" t="s">
        <v>54</v>
      </c>
      <c r="G22" s="129" t="s">
        <v>173</v>
      </c>
      <c r="H22" s="430" t="s">
        <v>174</v>
      </c>
      <c r="I22" s="430" t="s">
        <v>241</v>
      </c>
      <c r="J22" s="430" t="s">
        <v>55</v>
      </c>
      <c r="K22" s="433" t="s">
        <v>56</v>
      </c>
    </row>
    <row r="23" spans="1:11" ht="32.25" customHeight="1">
      <c r="A23" s="428"/>
      <c r="B23" s="431"/>
      <c r="C23" s="106" t="s">
        <v>38</v>
      </c>
      <c r="D23" s="106" t="s">
        <v>34</v>
      </c>
      <c r="E23" s="106" t="s">
        <v>57</v>
      </c>
      <c r="F23" s="106" t="s">
        <v>57</v>
      </c>
      <c r="G23" s="106" t="s">
        <v>36</v>
      </c>
      <c r="H23" s="431"/>
      <c r="I23" s="431"/>
      <c r="J23" s="431"/>
      <c r="K23" s="434"/>
    </row>
    <row r="24" spans="1:11" ht="31.5" customHeight="1" thickBot="1">
      <c r="A24" s="428"/>
      <c r="B24" s="431"/>
      <c r="C24" s="106"/>
      <c r="D24" s="106" t="s">
        <v>35</v>
      </c>
      <c r="E24" s="106" t="s">
        <v>35</v>
      </c>
      <c r="F24" s="106" t="s">
        <v>35</v>
      </c>
      <c r="G24" s="106"/>
      <c r="H24" s="431"/>
      <c r="I24" s="431"/>
      <c r="J24" s="431"/>
      <c r="K24" s="434"/>
    </row>
    <row r="25" spans="1:11" ht="31.5">
      <c r="A25" s="245" t="s">
        <v>171</v>
      </c>
      <c r="B25" s="246" t="s">
        <v>175</v>
      </c>
      <c r="C25" s="241" t="s">
        <v>172</v>
      </c>
      <c r="D25" s="241">
        <v>956980</v>
      </c>
      <c r="E25" s="244">
        <v>43104</v>
      </c>
      <c r="F25" s="341">
        <v>44200</v>
      </c>
      <c r="G25" s="242"/>
      <c r="H25" s="241">
        <v>350000</v>
      </c>
      <c r="I25" s="241">
        <v>306239</v>
      </c>
      <c r="J25" s="242"/>
      <c r="K25" s="311" t="s">
        <v>242</v>
      </c>
    </row>
    <row r="26" spans="1:11" ht="12.75">
      <c r="A26" s="247"/>
      <c r="B26" s="253"/>
      <c r="C26" s="212"/>
      <c r="D26" s="257"/>
      <c r="E26" s="256"/>
      <c r="F26" s="256"/>
      <c r="G26" s="209"/>
      <c r="H26" s="212"/>
      <c r="I26" s="212"/>
      <c r="J26" s="209"/>
      <c r="K26" s="210"/>
    </row>
    <row r="27" spans="1:11" ht="12.75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5"/>
    </row>
    <row r="28" spans="1:11" ht="13.5" thickBot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8"/>
    </row>
  </sheetData>
  <sheetProtection/>
  <mergeCells count="14">
    <mergeCell ref="K6:K8"/>
    <mergeCell ref="F7:F8"/>
    <mergeCell ref="K22:K24"/>
    <mergeCell ref="G6:G8"/>
    <mergeCell ref="H6:H8"/>
    <mergeCell ref="I6:I8"/>
    <mergeCell ref="J6:J8"/>
    <mergeCell ref="J22:J24"/>
    <mergeCell ref="A6:A8"/>
    <mergeCell ref="A22:A24"/>
    <mergeCell ref="B22:B24"/>
    <mergeCell ref="H22:H24"/>
    <mergeCell ref="B6:B8"/>
    <mergeCell ref="I22:I2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6:B16"/>
  <sheetViews>
    <sheetView zoomScalePageLayoutView="0" workbookViewId="0" topLeftCell="A1">
      <selection activeCell="Q14" sqref="Q14"/>
    </sheetView>
  </sheetViews>
  <sheetFormatPr defaultColWidth="9.140625" defaultRowHeight="12.75"/>
  <cols>
    <col min="2" max="2" width="12.7109375" style="0" bestFit="1" customWidth="1"/>
  </cols>
  <sheetData>
    <row r="9" ht="12.75" customHeight="1"/>
    <row r="10" ht="15" customHeight="1"/>
    <row r="11" ht="42.75" customHeight="1"/>
    <row r="12" ht="41.25" customHeight="1"/>
    <row r="13" ht="15" customHeight="1"/>
    <row r="14" ht="15" customHeight="1"/>
    <row r="15" ht="15" customHeight="1"/>
    <row r="16" ht="15" customHeight="1">
      <c r="B16" s="261"/>
    </row>
    <row r="17" ht="15" customHeight="1"/>
    <row r="18" ht="15" customHeight="1"/>
    <row r="19" ht="15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2020-03-03T11:37:08Z</cp:lastPrinted>
  <dcterms:created xsi:type="dcterms:W3CDTF">2006-01-12T07:01:41Z</dcterms:created>
  <dcterms:modified xsi:type="dcterms:W3CDTF">2020-03-04T12:18:33Z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