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  <sheet name="Sheet4" sheetId="4" r:id="rId3"/>
    <sheet name="Sheet5" sheetId="5" r:id="rId4"/>
    <sheet name="planifikimi per katermujor" sheetId="6" state="hidden" r:id="rId5"/>
  </sheets>
  <calcPr calcId="152511"/>
</workbook>
</file>

<file path=xl/calcChain.xml><?xml version="1.0" encoding="utf-8"?>
<calcChain xmlns="http://schemas.openxmlformats.org/spreadsheetml/2006/main">
  <c r="I14" i="4" l="1"/>
  <c r="I15" i="4"/>
  <c r="I13" i="4"/>
  <c r="U11" i="6" l="1"/>
  <c r="U9" i="6"/>
  <c r="L15" i="6"/>
  <c r="L13" i="3"/>
  <c r="L14" i="3"/>
  <c r="L12" i="3"/>
  <c r="U6" i="6"/>
  <c r="U7" i="6"/>
  <c r="U8" i="6"/>
  <c r="U5" i="6"/>
  <c r="J14" i="6" l="1"/>
  <c r="J7" i="6"/>
  <c r="L7" i="6"/>
  <c r="I16" i="3" l="1"/>
  <c r="I17" i="3"/>
  <c r="O11" i="6"/>
  <c r="O12" i="6"/>
  <c r="N6" i="6"/>
  <c r="N7" i="6"/>
  <c r="N5" i="6"/>
  <c r="L6" i="6"/>
  <c r="L5" i="6"/>
  <c r="J6" i="6"/>
  <c r="J5" i="6"/>
  <c r="BY25" i="3" l="1"/>
  <c r="CF25" i="3"/>
  <c r="BV25" i="3"/>
  <c r="BW25" i="3"/>
  <c r="BX25" i="3"/>
  <c r="CA25" i="3"/>
  <c r="CC25" i="3"/>
  <c r="BZ25" i="3"/>
  <c r="CB25" i="3"/>
  <c r="BS25" i="3" l="1"/>
  <c r="CD25" i="3"/>
  <c r="H5" i="6"/>
  <c r="I8" i="6"/>
  <c r="J8" i="6" s="1"/>
  <c r="R6" i="6"/>
  <c r="BR25" i="3" l="1"/>
  <c r="BU25" i="3"/>
  <c r="CG25" i="3"/>
  <c r="CE25" i="3"/>
  <c r="R7" i="6"/>
  <c r="I10" i="6" l="1"/>
  <c r="S6" i="6"/>
  <c r="M8" i="6"/>
  <c r="N8" i="6" s="1"/>
  <c r="K8" i="6"/>
  <c r="L8" i="6" s="1"/>
  <c r="O6" i="6"/>
  <c r="P6" i="6" s="1"/>
  <c r="O7" i="6"/>
  <c r="P7" i="6" s="1"/>
  <c r="O5" i="6"/>
  <c r="I6" i="6"/>
  <c r="H6" i="6"/>
  <c r="H7" i="6"/>
  <c r="H8" i="6"/>
  <c r="G10" i="6"/>
  <c r="R8" i="6" l="1"/>
  <c r="S8" i="6" s="1"/>
  <c r="R5" i="6"/>
  <c r="P5" i="6"/>
  <c r="O8" i="6"/>
  <c r="P8" i="6" s="1"/>
  <c r="J10" i="6"/>
  <c r="N10" i="6"/>
  <c r="M10" i="6"/>
  <c r="L10" i="6"/>
  <c r="K10" i="6"/>
  <c r="S7" i="6"/>
  <c r="O10" i="6" l="1"/>
  <c r="S5" i="6"/>
  <c r="R12" i="6"/>
  <c r="P16" i="3"/>
  <c r="Q17" i="3"/>
  <c r="P17" i="3"/>
  <c r="R16" i="3" l="1"/>
  <c r="Q16" i="3"/>
  <c r="R17" i="3"/>
  <c r="H24" i="2" l="1"/>
  <c r="G24" i="2"/>
  <c r="F24" i="2"/>
  <c r="E24" i="2"/>
  <c r="D24" i="2"/>
  <c r="C24" i="2"/>
  <c r="I23" i="2"/>
  <c r="I22" i="2"/>
  <c r="I21" i="2"/>
  <c r="H20" i="2"/>
  <c r="H25" i="2" s="1"/>
  <c r="G20" i="2"/>
  <c r="G25" i="2" s="1"/>
  <c r="F20" i="2"/>
  <c r="F25" i="2" s="1"/>
  <c r="E20" i="2"/>
  <c r="D20" i="2"/>
  <c r="C20" i="2"/>
  <c r="I19" i="2"/>
  <c r="I18" i="2"/>
  <c r="I17" i="2"/>
  <c r="H16" i="2"/>
  <c r="G16" i="2"/>
  <c r="F16" i="2"/>
  <c r="E16" i="2"/>
  <c r="D16" i="2"/>
  <c r="C16" i="2"/>
  <c r="I15" i="2"/>
  <c r="I14" i="2"/>
  <c r="I13" i="2"/>
  <c r="I12" i="2"/>
  <c r="I11" i="2"/>
  <c r="I10" i="2"/>
  <c r="I9" i="2"/>
  <c r="E25" i="2" l="1"/>
  <c r="I24" i="2"/>
  <c r="E27" i="2"/>
  <c r="I20" i="2"/>
  <c r="I25" i="2" s="1"/>
  <c r="G27" i="2"/>
  <c r="I16" i="2"/>
  <c r="H27" i="2"/>
  <c r="C25" i="2"/>
  <c r="C27" i="2" s="1"/>
  <c r="D25" i="2"/>
  <c r="D27" i="2" s="1"/>
  <c r="F27" i="2"/>
  <c r="I27" i="2" l="1"/>
  <c r="I15" i="3" l="1"/>
  <c r="P15" i="3" l="1"/>
  <c r="R15" i="3"/>
  <c r="I12" i="4" l="1"/>
  <c r="I11" i="4"/>
  <c r="I10" i="4"/>
  <c r="I9" i="4"/>
  <c r="O14" i="3"/>
  <c r="I14" i="3"/>
  <c r="F14" i="3"/>
  <c r="O13" i="3"/>
  <c r="I13" i="3"/>
  <c r="F13" i="3"/>
  <c r="O12" i="3"/>
  <c r="I12" i="3"/>
  <c r="F12" i="3"/>
  <c r="O11" i="3"/>
  <c r="L11" i="3"/>
  <c r="I11" i="3"/>
  <c r="F11" i="3"/>
  <c r="P13" i="3" l="1"/>
  <c r="Q13" i="3"/>
  <c r="Q14" i="3"/>
  <c r="R11" i="3"/>
  <c r="R13" i="3"/>
  <c r="P11" i="3"/>
  <c r="P12" i="3"/>
  <c r="R14" i="3"/>
  <c r="Q11" i="3"/>
  <c r="R12" i="3"/>
  <c r="P14" i="3"/>
  <c r="Q12" i="3"/>
</calcChain>
</file>

<file path=xl/sharedStrings.xml><?xml version="1.0" encoding="utf-8"?>
<sst xmlns="http://schemas.openxmlformats.org/spreadsheetml/2006/main" count="258" uniqueCount="183">
  <si>
    <t>ne 000/leke</t>
  </si>
  <si>
    <t>Emri i Grupit</t>
  </si>
  <si>
    <t>MINISTRIA E DREJTESISE</t>
  </si>
  <si>
    <t>Kodi i Grupit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</si>
  <si>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</si>
  <si>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</si>
  <si>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</si>
  <si>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</si>
  <si>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</si>
  <si>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</si>
  <si>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</si>
  <si>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</si>
  <si>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</si>
  <si>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</si>
  <si>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</si>
  <si>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Emertimi</t>
  </si>
  <si>
    <t>ANEKSI nr.2 "Raporti i Shpenzimeve  të Programit sipas Shpenzimeve"</t>
  </si>
  <si>
    <t>14</t>
  </si>
  <si>
    <t>Programi</t>
  </si>
  <si>
    <t>QENDRA E BOTIMEVE ZYRTARE</t>
  </si>
  <si>
    <t>Kodi i Programit</t>
  </si>
  <si>
    <t>1014045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</si>
  <si>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</si>
  <si>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</si>
  <si>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</si>
  <si>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</si>
  <si>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</si>
  <si>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</si>
  <si>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</si>
  <si>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</si>
  <si>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</si>
  <si>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</si>
  <si>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</si>
  <si>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</si>
  <si>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</si>
  <si>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</si>
  <si>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</si>
  <si>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</si>
  <si>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</si>
  <si>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</si>
  <si>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</si>
  <si>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</si>
  <si>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</si>
  <si>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</si>
  <si>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</si>
  <si>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</si>
  <si>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</si>
  <si>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</si>
  <si>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</si>
  <si>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</si>
  <si>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</si>
  <si>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</si>
  <si>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</si>
  <si>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</si>
  <si>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</si>
  <si>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</si>
  <si>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</si>
  <si>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</si>
  <si>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</si>
  <si>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</si>
  <si>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</si>
  <si>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</si>
  <si>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</si>
  <si>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</si>
  <si>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Nr fletoresh</t>
  </si>
  <si>
    <t>B</t>
  </si>
  <si>
    <t>Nr botimesh</t>
  </si>
  <si>
    <t>C</t>
  </si>
  <si>
    <t>Nr buletini</t>
  </si>
  <si>
    <t>D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</si>
  <si>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</si>
  <si>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</si>
  <si>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</si>
  <si>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</si>
  <si>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</si>
  <si>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Treguesi i Performances .....</t>
  </si>
  <si>
    <t>ANEKSI nr.4 "Raporti i realizimit te objektivave te politikes se programit"</t>
  </si>
  <si>
    <t>Emertimi i programit:</t>
  </si>
  <si>
    <t>Qellimi 1</t>
  </si>
  <si>
    <t>.....</t>
  </si>
  <si>
    <t>**Treguesit e performancës/Produktet:</t>
  </si>
  <si>
    <t>Kodi i
Treguesit te Performances/Produktit</t>
  </si>
  <si>
    <t>Niveli faktik i  vitit paraardhes</t>
  </si>
  <si>
    <t>Niveli i planifikuar ne vitin korent</t>
  </si>
  <si>
    <t>% e Realizimit te Treguesit te Performances/Produktit</t>
  </si>
  <si>
    <t>Objektivi 1.1</t>
  </si>
  <si>
    <t xml:space="preserve">Objektivi 1.2 </t>
  </si>
  <si>
    <t>Objektivi 1.3</t>
  </si>
  <si>
    <t xml:space="preserve">         Njekohesisht, per ata tregues performance te cilet nuk vleresohen mbi baze vjetore por disa vjecare (psh vleresime ndekombetare te tilla si: OBI, PISA score, PEFA score, etc), si nivel i vitit paraardhes vendoset niveli me i fundit i regjistruar per ta.</t>
  </si>
  <si>
    <t>E</t>
  </si>
  <si>
    <t>F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</si>
  <si>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</si>
  <si>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</si>
  <si>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</si>
  <si>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</si>
  <si>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</si>
  <si>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</si>
  <si>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</si>
  <si>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</si>
  <si>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Plani i buxhetit viti 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</si>
  <si>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</si>
  <si>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</si>
  <si>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</si>
  <si>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</si>
  <si>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</si>
  <si>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</si>
  <si>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</si>
  <si>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</si>
  <si>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</si>
  <si>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</si>
  <si>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</si>
  <si>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numer fletore</t>
  </si>
  <si>
    <t>Objektivi 1.4</t>
  </si>
  <si>
    <t>numer botime</t>
  </si>
  <si>
    <t>numer buletini</t>
  </si>
  <si>
    <t>numer botimesh online</t>
  </si>
  <si>
    <r>
      <rPr>
        <b/>
        <sz val="10"/>
        <color indexed="60"/>
        <rFont val="Calibri"/>
        <family val="2"/>
        <charset val="238"/>
      </rPr>
      <t>*</t>
    </r>
    <r>
      <rPr>
        <b/>
        <sz val="10"/>
        <color indexed="60"/>
        <rFont val="Calibri"/>
        <family val="2"/>
      </rPr>
      <t>Objektivat e politikës*:</t>
    </r>
  </si>
  <si>
    <r>
      <t>Emertimi i Treguesit te Performances</t>
    </r>
    <r>
      <rPr>
        <b/>
        <sz val="10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</si>
  <si>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r>
      <rPr>
        <b/>
        <i/>
        <sz val="10"/>
        <color indexed="60"/>
        <rFont val="Calibri"/>
        <family val="2"/>
        <charset val="238"/>
      </rPr>
      <t>*Objektivat e listuar jane ne funksion te permbushjes se qellimit te mesiperm te politikes. Nese specifikohet me shume se 1 Qellim, ai se bashku me objektivat e tij (psh Qellimi 2 me Objektiv 2.1; 2.2; etj) duhet te futen ne nje tabele tjeter te ngjashme, ne vazhdim te kesaj.</t>
    </r>
  </si>
  <si>
    <r>
      <rPr>
        <b/>
        <i/>
        <sz val="10"/>
        <color indexed="60"/>
        <rFont val="Calibri"/>
        <family val="2"/>
        <charset val="238"/>
      </rPr>
      <t xml:space="preserve">** Si tregues për vlerësimin e performancës së objektivave, krahas produkteve, shërbejnë edhe tregues të tjerë të matshëm të lidhur me to. Këto mund të jene standarte të njohura të fushës; tregues statistikorë; indekse kombëtare e ndërkombëtare,etj. </t>
    </r>
  </si>
  <si>
    <r>
      <rPr>
        <b/>
        <i/>
        <sz val="10"/>
        <color indexed="60"/>
        <rFont val="Calibri"/>
        <family val="2"/>
        <charset val="238"/>
      </rPr>
      <t>***Ketu listohen te gjithe treguesit e performances, perfshi dhe produktet. Raportimi per produktet behet periodik dhe vjetor, ndersa raportimi per treguesit e performances mund te behet edhe vetem vjetor, nqs matshmeria e tyre periodike paraqet veshtiresi objektive.</t>
    </r>
  </si>
  <si>
    <t>Ndertimi I arkives elektronike te QBZ</t>
  </si>
  <si>
    <t>Blerje pajisje kompjuterike</t>
  </si>
  <si>
    <t>Blerje pajisje zyre</t>
  </si>
  <si>
    <t>totali</t>
  </si>
  <si>
    <t>Ndertimi I arkives elektronike</t>
  </si>
  <si>
    <t>nr pajisje</t>
  </si>
  <si>
    <t>Botimi I akteve ne fletore zyrtare brenda afateve ligjore</t>
  </si>
  <si>
    <t>Botimi I akteve ne buletinin e njoftimeve zyrtare brenda afateve ligjore</t>
  </si>
  <si>
    <t>Botimi I kodeve dhe permbledheseve te legjislacionit te perditesuara, ne kohe reale</t>
  </si>
  <si>
    <t>Botimi elektronik I fletores zyrtare, Buletinit te njoftimeve zyrtare, kodeve dhe permbledheseve te legjislacionit</t>
  </si>
  <si>
    <t>Ndertimi I arkives elektronike te akteve</t>
  </si>
  <si>
    <t>Objektivi 1.5</t>
  </si>
  <si>
    <t>Objektivi 1.6</t>
  </si>
  <si>
    <t>Objektivi 1.7</t>
  </si>
  <si>
    <t>G</t>
  </si>
  <si>
    <t>H</t>
  </si>
  <si>
    <t>numer pajisje</t>
  </si>
  <si>
    <t>numer sistemi</t>
  </si>
  <si>
    <t>Botimi në kohën më të shkurtër i akteve juridike , duke rritur aksesin e publikut në ligj dhe transparencë të normave juridike për një zbatim sa më të mirë të tyre.</t>
  </si>
  <si>
    <t>NR</t>
  </si>
  <si>
    <t>PRODUKETI</t>
  </si>
  <si>
    <t>SASIA VJETORE</t>
  </si>
  <si>
    <t>FONDI VJETOR</t>
  </si>
  <si>
    <t>KOSTO PER NJESI</t>
  </si>
  <si>
    <t>SASIA</t>
  </si>
  <si>
    <t>FONDI I PLANIFIKUAR</t>
  </si>
  <si>
    <t>KATERMUJORI I PARE</t>
  </si>
  <si>
    <t>KATERMUJORI I DYTE</t>
  </si>
  <si>
    <t>KATERMUJORI I TRETE</t>
  </si>
  <si>
    <t>Fletore</t>
  </si>
  <si>
    <t>Buletin</t>
  </si>
  <si>
    <t>Botime</t>
  </si>
  <si>
    <t>Internet</t>
  </si>
  <si>
    <t>Arkiva</t>
  </si>
  <si>
    <t>AA</t>
  </si>
  <si>
    <t>AB</t>
  </si>
  <si>
    <t>AC</t>
  </si>
  <si>
    <t>AD</t>
  </si>
  <si>
    <t>M</t>
  </si>
  <si>
    <t>Plan                   Viti 2019</t>
  </si>
  <si>
    <t>Plan Fillestar Viti 2020</t>
  </si>
  <si>
    <t>i vitit paraardhes
Viti 2019</t>
  </si>
  <si>
    <t>Plan i Rishikuar Viti 2020</t>
  </si>
  <si>
    <t>Buxheti 2019</t>
  </si>
  <si>
    <t>Plani i buxhetit viti  2020</t>
  </si>
  <si>
    <t>M140347</t>
  </si>
  <si>
    <t>18AQ902</t>
  </si>
  <si>
    <t>M140312</t>
  </si>
  <si>
    <t xml:space="preserve">Prane QBZ ka qene me I vogel numri I akteve te ardhura per botim ne buletinin e njoftimeve zyrtare zyrtare  </t>
  </si>
  <si>
    <t>Numri I akteve te ardhura per botim ka qene me I madh dhe urgjenca per publikim ka sjelle rritjen e numrit te fletoreve te botuara</t>
  </si>
  <si>
    <t>Periudha e Raportimit:  VITI 2020  janar - prill 2020</t>
  </si>
  <si>
    <t>Realizuar</t>
  </si>
  <si>
    <t xml:space="preserve"> Plani i Periudhes/progresiv 4 mujori i III</t>
  </si>
  <si>
    <t>i
Periudhes/progresiv 4 mujori III</t>
  </si>
  <si>
    <r>
      <t xml:space="preserve">Sasia (sipas </t>
    </r>
    <r>
      <rPr>
        <b/>
        <sz val="7.5"/>
        <color indexed="60"/>
        <rFont val="Arial"/>
        <family val="2"/>
      </rPr>
      <t>planit</t>
    </r>
    <r>
      <rPr>
        <b/>
        <sz val="7.5"/>
        <rFont val="Arial"/>
        <family val="2"/>
      </rPr>
      <t xml:space="preserve"> </t>
    </r>
    <r>
      <rPr>
        <b/>
        <sz val="7.5"/>
        <color indexed="60"/>
        <rFont val="Arial"/>
        <family val="2"/>
      </rPr>
      <t>te rishikuar</t>
    </r>
    <r>
      <rPr>
        <b/>
        <sz val="7.5"/>
        <rFont val="Arial"/>
        <family val="2"/>
      </rPr>
      <t xml:space="preserve"> te katermujori III)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</si>
  <si>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tekatermujori III)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</si>
  <si>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katermujori III progresiv</t>
    </r>
    <r>
      <rPr>
        <b/>
        <sz val="8"/>
        <rFont val="Arial"/>
        <family val="2"/>
        <charset val="238"/>
      </rPr>
      <t>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</si>
  <si>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kater mujori III progresiv</t>
    </r>
    <r>
      <rPr>
        <b/>
        <sz val="8"/>
        <rFont val="Arial"/>
        <family val="2"/>
        <charset val="238"/>
      </rPr>
      <t>)</t>
    </r>
  </si>
  <si>
    <t>Ndryshimet e shumta ne legjislacion kane sjelle nevojen e  botimit te kodeve te perditesuara</t>
  </si>
  <si>
    <t>Niveli i rishikuar ne vitin korent (katermujoriI III)</t>
  </si>
  <si>
    <t>Niveli faktik ne fund te katermujorit III</t>
  </si>
  <si>
    <t>Realizuar, diferenca fond I lire.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</si>
</sst>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</font>
    <font>
      <sz val="12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color indexed="60"/>
      <name val="Calibri"/>
      <family val="2"/>
      <charset val="238"/>
    </font>
    <font>
      <b/>
      <sz val="10"/>
      <color indexed="60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 Light"/>
      <family val="2"/>
    </font>
    <font>
      <b/>
      <sz val="7.5"/>
      <name val="Arial"/>
      <family val="2"/>
    </font>
    <font>
      <b/>
      <sz val="7.5"/>
      <color indexed="60"/>
      <name val="Arial"/>
      <family val="2"/>
    </font>
    <font>
      <sz val="11"/>
      <color theme="0"/>
      <name val="Calibri"/>
      <family val="2"/>
      <scheme val="minor"/>
    </font>
    <font>
      <sz val="7"/>
      <name val="Arial"/>
      <family val="2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3" fillId="0" borderId="0"/>
  </cellStyleXfs>
  <cellXfs count="29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8" fillId="0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10" xfId="0" applyFont="1" applyFill="1" applyBorder="1" applyAlignment="1"/>
    <xf numFmtId="49" fontId="17" fillId="2" borderId="29" xfId="0" applyNumberFormat="1" applyFont="1" applyFill="1" applyBorder="1" applyAlignment="1">
      <alignment horizontal="center"/>
    </xf>
    <xf numFmtId="0" fontId="6" fillId="0" borderId="30" xfId="0" applyFont="1" applyFill="1" applyBorder="1" applyAlignment="1"/>
    <xf numFmtId="0" fontId="6" fillId="0" borderId="13" xfId="0" applyFont="1" applyFill="1" applyBorder="1" applyAlignment="1"/>
    <xf numFmtId="49" fontId="18" fillId="0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4" fontId="6" fillId="2" borderId="5" xfId="0" applyNumberFormat="1" applyFont="1" applyFill="1" applyBorder="1" applyAlignment="1">
      <alignment horizontal="right"/>
    </xf>
    <xf numFmtId="164" fontId="17" fillId="3" borderId="29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164" fontId="19" fillId="3" borderId="5" xfId="0" applyNumberFormat="1" applyFont="1" applyFill="1" applyBorder="1" applyAlignment="1">
      <alignment horizontal="center"/>
    </xf>
    <xf numFmtId="164" fontId="10" fillId="3" borderId="29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wrapText="1"/>
    </xf>
    <xf numFmtId="164" fontId="20" fillId="3" borderId="5" xfId="0" applyNumberFormat="1" applyFont="1" applyFill="1" applyBorder="1" applyAlignment="1">
      <alignment horizontal="center"/>
    </xf>
    <xf numFmtId="164" fontId="11" fillId="3" borderId="29" xfId="0" applyNumberFormat="1" applyFont="1" applyFill="1" applyBorder="1" applyAlignment="1">
      <alignment horizontal="center"/>
    </xf>
    <xf numFmtId="164" fontId="20" fillId="2" borderId="5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164" fontId="10" fillId="4" borderId="29" xfId="0" applyNumberFormat="1" applyFont="1" applyFill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64" fontId="11" fillId="0" borderId="29" xfId="0" applyNumberFormat="1" applyFont="1" applyBorder="1" applyAlignment="1">
      <alignment horizontal="center"/>
    </xf>
    <xf numFmtId="164" fontId="10" fillId="5" borderId="35" xfId="0" applyNumberFormat="1" applyFont="1" applyFill="1" applyBorder="1" applyAlignment="1">
      <alignment horizontal="center"/>
    </xf>
    <xf numFmtId="164" fontId="10" fillId="5" borderId="36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/>
    <xf numFmtId="0" fontId="14" fillId="0" borderId="0" xfId="0" applyFont="1" applyBorder="1"/>
    <xf numFmtId="0" fontId="14" fillId="0" borderId="0" xfId="0" applyFont="1"/>
    <xf numFmtId="0" fontId="23" fillId="0" borderId="0" xfId="0" applyFont="1" applyBorder="1"/>
    <xf numFmtId="0" fontId="24" fillId="0" borderId="0" xfId="0" applyFont="1" applyBorder="1"/>
    <xf numFmtId="0" fontId="25" fillId="0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6" fillId="0" borderId="0" xfId="0" applyFont="1" applyBorder="1"/>
    <xf numFmtId="0" fontId="27" fillId="0" borderId="0" xfId="0" applyFont="1" applyBorder="1"/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0" fillId="0" borderId="23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3" fillId="2" borderId="32" xfId="0" applyFont="1" applyFill="1" applyBorder="1" applyAlignment="1">
      <alignment horizontal="center" vertical="center"/>
    </xf>
    <xf numFmtId="3" fontId="33" fillId="2" borderId="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164" fontId="6" fillId="2" borderId="50" xfId="0" applyNumberFormat="1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22" fillId="0" borderId="0" xfId="0" applyFont="1"/>
    <xf numFmtId="0" fontId="34" fillId="0" borderId="0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3" fillId="0" borderId="0" xfId="2" applyFill="1" applyAlignment="1">
      <alignment vertical="center"/>
    </xf>
    <xf numFmtId="0" fontId="33" fillId="0" borderId="0" xfId="2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Fill="1" applyBorder="1" applyAlignment="1">
      <alignment vertical="center"/>
    </xf>
    <xf numFmtId="0" fontId="33" fillId="0" borderId="0" xfId="2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33" fillId="0" borderId="0" xfId="2" applyFill="1" applyBorder="1" applyAlignment="1">
      <alignment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33" fillId="2" borderId="69" xfId="2" applyFill="1" applyBorder="1" applyAlignment="1">
      <alignment vertical="center" wrapText="1"/>
    </xf>
    <xf numFmtId="0" fontId="33" fillId="2" borderId="31" xfId="2" applyFill="1" applyBorder="1" applyAlignment="1">
      <alignment vertical="center" wrapText="1"/>
    </xf>
    <xf numFmtId="0" fontId="33" fillId="2" borderId="17" xfId="2" applyFill="1" applyBorder="1" applyAlignment="1">
      <alignment vertical="center" wrapText="1"/>
    </xf>
    <xf numFmtId="0" fontId="33" fillId="2" borderId="2" xfId="2" applyFill="1" applyBorder="1" applyAlignment="1">
      <alignment vertical="center" wrapText="1"/>
    </xf>
    <xf numFmtId="0" fontId="33" fillId="2" borderId="5" xfId="2" applyFill="1" applyBorder="1" applyAlignment="1">
      <alignment vertical="center" wrapText="1"/>
    </xf>
    <xf numFmtId="0" fontId="33" fillId="2" borderId="29" xfId="2" applyFill="1" applyBorder="1" applyAlignment="1">
      <alignment vertical="center" wrapText="1"/>
    </xf>
    <xf numFmtId="0" fontId="33" fillId="2" borderId="58" xfId="2" applyFill="1" applyBorder="1" applyAlignment="1">
      <alignment vertical="center" wrapText="1"/>
    </xf>
    <xf numFmtId="0" fontId="33" fillId="2" borderId="35" xfId="2" applyFill="1" applyBorder="1" applyAlignment="1">
      <alignment vertical="center" wrapText="1"/>
    </xf>
    <xf numFmtId="0" fontId="33" fillId="2" borderId="36" xfId="2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41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0" fontId="36" fillId="2" borderId="5" xfId="0" applyFont="1" applyFill="1" applyBorder="1" applyAlignment="1">
      <alignment horizontal="left" vertical="center" wrapText="1"/>
    </xf>
    <xf numFmtId="0" fontId="42" fillId="0" borderId="40" xfId="0" applyFont="1" applyBorder="1" applyAlignment="1">
      <alignment horizontal="center" vertical="center" wrapText="1"/>
    </xf>
    <xf numFmtId="0" fontId="43" fillId="2" borderId="43" xfId="0" applyFont="1" applyFill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36" fillId="2" borderId="5" xfId="0" applyNumberFormat="1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 wrapText="1"/>
    </xf>
    <xf numFmtId="9" fontId="33" fillId="3" borderId="4" xfId="1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8" fillId="0" borderId="58" xfId="0" applyFont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left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6" fillId="0" borderId="63" xfId="0" applyFont="1" applyFill="1" applyBorder="1" applyAlignment="1">
      <alignment horizontal="center" vertical="center" wrapText="1"/>
    </xf>
    <xf numFmtId="0" fontId="44" fillId="0" borderId="35" xfId="0" applyFont="1" applyFill="1" applyBorder="1" applyAlignment="1">
      <alignment horizontal="center" vertical="center" wrapText="1"/>
    </xf>
    <xf numFmtId="0" fontId="44" fillId="0" borderId="36" xfId="0" applyFont="1" applyFill="1" applyBorder="1" applyAlignment="1">
      <alignment horizontal="center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50" fillId="0" borderId="0" xfId="2" applyFont="1" applyFill="1"/>
    <xf numFmtId="0" fontId="50" fillId="0" borderId="58" xfId="2" applyFont="1" applyFill="1" applyBorder="1"/>
    <xf numFmtId="0" fontId="50" fillId="0" borderId="35" xfId="2" applyFont="1" applyFill="1" applyBorder="1"/>
    <xf numFmtId="0" fontId="50" fillId="0" borderId="36" xfId="2" applyFont="1" applyFill="1" applyBorder="1"/>
    <xf numFmtId="0" fontId="30" fillId="0" borderId="18" xfId="0" applyFont="1" applyBorder="1" applyAlignment="1">
      <alignment horizontal="center"/>
    </xf>
    <xf numFmtId="49" fontId="9" fillId="0" borderId="32" xfId="0" applyNumberFormat="1" applyFont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/>
    </xf>
    <xf numFmtId="3" fontId="33" fillId="2" borderId="40" xfId="0" applyNumberFormat="1" applyFont="1" applyFill="1" applyBorder="1" applyAlignment="1">
      <alignment horizontal="right" vertical="center"/>
    </xf>
    <xf numFmtId="3" fontId="33" fillId="2" borderId="43" xfId="0" applyNumberFormat="1" applyFont="1" applyFill="1" applyBorder="1" applyAlignment="1">
      <alignment horizontal="right" vertical="center"/>
    </xf>
    <xf numFmtId="3" fontId="33" fillId="3" borderId="73" xfId="0" applyNumberFormat="1" applyFont="1" applyFill="1" applyBorder="1" applyAlignment="1">
      <alignment horizontal="right" vertical="center"/>
    </xf>
    <xf numFmtId="3" fontId="33" fillId="2" borderId="2" xfId="0" applyNumberFormat="1" applyFont="1" applyFill="1" applyBorder="1" applyAlignment="1">
      <alignment horizontal="right" vertical="center"/>
    </xf>
    <xf numFmtId="3" fontId="33" fillId="3" borderId="29" xfId="0" applyNumberFormat="1" applyFont="1" applyFill="1" applyBorder="1" applyAlignment="1">
      <alignment horizontal="right" vertical="center"/>
    </xf>
    <xf numFmtId="3" fontId="33" fillId="2" borderId="58" xfId="0" applyNumberFormat="1" applyFont="1" applyFill="1" applyBorder="1" applyAlignment="1">
      <alignment horizontal="right" vertical="center"/>
    </xf>
    <xf numFmtId="3" fontId="33" fillId="2" borderId="35" xfId="0" applyNumberFormat="1" applyFont="1" applyFill="1" applyBorder="1" applyAlignment="1">
      <alignment horizontal="right" vertical="center"/>
    </xf>
    <xf numFmtId="3" fontId="33" fillId="3" borderId="36" xfId="0" applyNumberFormat="1" applyFont="1" applyFill="1" applyBorder="1" applyAlignment="1">
      <alignment horizontal="right" vertical="center"/>
    </xf>
    <xf numFmtId="3" fontId="33" fillId="3" borderId="41" xfId="0" applyNumberFormat="1" applyFont="1" applyFill="1" applyBorder="1" applyAlignment="1">
      <alignment horizontal="right" vertical="center"/>
    </xf>
    <xf numFmtId="3" fontId="33" fillId="3" borderId="3" xfId="0" applyNumberFormat="1" applyFont="1" applyFill="1" applyBorder="1" applyAlignment="1">
      <alignment horizontal="right" vertical="center"/>
    </xf>
    <xf numFmtId="3" fontId="33" fillId="3" borderId="63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3" fontId="53" fillId="6" borderId="0" xfId="0" applyNumberFormat="1" applyFont="1" applyFill="1"/>
    <xf numFmtId="3" fontId="54" fillId="2" borderId="7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62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3" fontId="49" fillId="0" borderId="29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" fontId="0" fillId="0" borderId="0" xfId="0" applyNumberFormat="1"/>
    <xf numFmtId="0" fontId="0" fillId="0" borderId="11" xfId="0" applyBorder="1"/>
    <xf numFmtId="0" fontId="0" fillId="0" borderId="31" xfId="0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25" xfId="0" applyBorder="1" applyAlignment="1">
      <alignment horizontal="center" wrapText="1"/>
    </xf>
    <xf numFmtId="0" fontId="0" fillId="0" borderId="5" xfId="0" applyBorder="1"/>
    <xf numFmtId="0" fontId="0" fillId="0" borderId="4" xfId="0" applyBorder="1" applyAlignment="1">
      <alignment horizont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1" fontId="0" fillId="0" borderId="29" xfId="0" applyNumberFormat="1" applyBorder="1"/>
    <xf numFmtId="0" fontId="0" fillId="0" borderId="29" xfId="0" applyBorder="1"/>
    <xf numFmtId="1" fontId="0" fillId="0" borderId="58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64" xfId="0" applyBorder="1"/>
    <xf numFmtId="0" fontId="0" fillId="0" borderId="65" xfId="0" applyBorder="1"/>
    <xf numFmtId="0" fontId="0" fillId="0" borderId="69" xfId="0" applyBorder="1" applyAlignment="1">
      <alignment horizontal="center"/>
    </xf>
    <xf numFmtId="0" fontId="0" fillId="0" borderId="16" xfId="0" applyBorder="1"/>
    <xf numFmtId="0" fontId="0" fillId="0" borderId="33" xfId="0" applyBorder="1"/>
    <xf numFmtId="0" fontId="0" fillId="0" borderId="74" xfId="0" applyFill="1" applyBorder="1"/>
    <xf numFmtId="0" fontId="0" fillId="0" borderId="34" xfId="0" applyBorder="1"/>
    <xf numFmtId="0" fontId="0" fillId="0" borderId="75" xfId="0" applyBorder="1"/>
    <xf numFmtId="0" fontId="0" fillId="0" borderId="63" xfId="0" applyBorder="1"/>
    <xf numFmtId="1" fontId="0" fillId="0" borderId="34" xfId="0" applyNumberFormat="1" applyBorder="1"/>
    <xf numFmtId="1" fontId="0" fillId="0" borderId="3" xfId="0" applyNumberFormat="1" applyBorder="1"/>
    <xf numFmtId="1" fontId="0" fillId="0" borderId="63" xfId="0" applyNumberFormat="1" applyBorder="1"/>
    <xf numFmtId="164" fontId="5" fillId="2" borderId="5" xfId="0" applyNumberFormat="1" applyFont="1" applyFill="1" applyBorder="1" applyAlignment="1">
      <alignment horizontal="center"/>
    </xf>
    <xf numFmtId="0" fontId="55" fillId="0" borderId="29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56" fillId="6" borderId="0" xfId="0" applyNumberFormat="1" applyFont="1" applyFill="1"/>
    <xf numFmtId="3" fontId="56" fillId="0" borderId="0" xfId="0" applyNumberFormat="1" applyFont="1"/>
    <xf numFmtId="0" fontId="8" fillId="0" borderId="14" xfId="2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51" fillId="0" borderId="42" xfId="0" applyFont="1" applyBorder="1" applyAlignment="1">
      <alignment horizontal="center" vertical="center" wrapText="1"/>
    </xf>
    <xf numFmtId="0" fontId="51" fillId="0" borderId="47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9" fillId="0" borderId="3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32" fillId="3" borderId="42" xfId="0" applyFont="1" applyFill="1" applyBorder="1" applyAlignment="1">
      <alignment horizontal="center" vertical="center" wrapText="1"/>
    </xf>
    <xf numFmtId="0" fontId="32" fillId="3" borderId="47" xfId="0" applyFont="1" applyFill="1" applyBorder="1" applyAlignment="1">
      <alignment horizontal="center" vertical="center" wrapText="1"/>
    </xf>
    <xf numFmtId="0" fontId="32" fillId="3" borderId="45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46" xfId="0" applyFont="1" applyFill="1" applyBorder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6" fillId="2" borderId="41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 wrapText="1"/>
    </xf>
    <xf numFmtId="0" fontId="36" fillId="2" borderId="45" xfId="0" applyFont="1" applyFill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8" fillId="0" borderId="66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68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8" fillId="0" borderId="64" xfId="2" applyFont="1" applyFill="1" applyBorder="1" applyAlignment="1">
      <alignment horizontal="center" vertical="center" wrapText="1"/>
    </xf>
    <xf numFmtId="0" fontId="8" fillId="0" borderId="62" xfId="2" applyFont="1" applyFill="1" applyBorder="1" applyAlignment="1">
      <alignment horizontal="center" vertical="center" wrapText="1"/>
    </xf>
    <xf numFmtId="0" fontId="8" fillId="0" borderId="67" xfId="2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vertical="center" wrapText="1"/>
    </xf>
    <xf numFmtId="3" fontId="54" fillId="2" borderId="29" xfId="0" applyNumberFormat="1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vertical="center" wrapText="1"/>
    </xf>
    <xf numFmtId="3" fontId="54" fillId="2" borderId="3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13" workbookViewId="0">
      <selection activeCell="B41" sqref="B41"/>
    </sheetView>
  </sheetViews>
  <sheetFormatPr defaultRowHeight="15" x14ac:dyDescent="0.25"/>
  <cols>
    <col min="1" max="1" width="12.42578125" style="4" customWidth="1"/>
    <col min="2" max="2" width="36.5703125" customWidth="1"/>
    <col min="3" max="3" width="15.42578125" customWidth="1"/>
    <col min="4" max="8" width="15.42578125" style="4" customWidth="1"/>
    <col min="9" max="9" width="15.85546875" style="63" customWidth="1"/>
  </cols>
  <sheetData>
    <row r="1" spans="1:10" s="1" customFormat="1" ht="15.75" x14ac:dyDescent="0.25">
      <c r="A1" s="13" t="s">
        <v>16</v>
      </c>
      <c r="D1" s="2"/>
      <c r="E1" s="2"/>
      <c r="F1" s="2"/>
      <c r="G1" s="2"/>
      <c r="H1" s="2"/>
      <c r="I1" s="14"/>
    </row>
    <row r="2" spans="1:10" ht="15.75" thickBot="1" x14ac:dyDescent="0.3">
      <c r="A2" s="15"/>
      <c r="B2" s="16"/>
      <c r="C2" s="16"/>
      <c r="D2" s="15"/>
      <c r="E2" s="15"/>
      <c r="F2" s="199"/>
      <c r="G2" s="17"/>
      <c r="H2" s="18"/>
      <c r="I2" s="19" t="s">
        <v>0</v>
      </c>
      <c r="J2" s="3"/>
    </row>
    <row r="3" spans="1:10" s="25" customFormat="1" x14ac:dyDescent="0.25">
      <c r="A3" s="20"/>
      <c r="B3" s="5"/>
      <c r="C3" s="5"/>
      <c r="D3" s="21"/>
      <c r="E3" s="21"/>
      <c r="F3" s="6"/>
      <c r="G3" s="6"/>
      <c r="H3" s="22"/>
      <c r="I3" s="23"/>
      <c r="J3" s="24"/>
    </row>
    <row r="4" spans="1:10" x14ac:dyDescent="0.25">
      <c r="A4" s="26" t="s">
        <v>1</v>
      </c>
      <c r="B4" s="27" t="s">
        <v>2</v>
      </c>
      <c r="C4" s="16"/>
      <c r="D4" s="16"/>
      <c r="E4" s="16"/>
      <c r="F4" s="16"/>
      <c r="G4" s="28"/>
      <c r="H4" s="7" t="s">
        <v>3</v>
      </c>
      <c r="I4" s="29" t="s">
        <v>17</v>
      </c>
      <c r="J4" s="3"/>
    </row>
    <row r="5" spans="1:10" x14ac:dyDescent="0.25">
      <c r="A5" s="26" t="s">
        <v>18</v>
      </c>
      <c r="B5" s="27" t="s">
        <v>19</v>
      </c>
      <c r="C5" s="30"/>
      <c r="D5" s="30"/>
      <c r="E5" s="30"/>
      <c r="F5" s="30"/>
      <c r="G5" s="31"/>
      <c r="H5" s="7" t="s">
        <v>20</v>
      </c>
      <c r="I5" s="29" t="s">
        <v>21</v>
      </c>
      <c r="J5" s="3"/>
    </row>
    <row r="6" spans="1:10" s="34" customFormat="1" x14ac:dyDescent="0.25">
      <c r="A6" s="238" t="s">
        <v>22</v>
      </c>
      <c r="B6" s="241" t="s">
        <v>15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32" t="s">
        <v>10</v>
      </c>
      <c r="J6" s="33"/>
    </row>
    <row r="7" spans="1:10" s="36" customFormat="1" x14ac:dyDescent="0.25">
      <c r="A7" s="239"/>
      <c r="B7" s="242"/>
      <c r="C7" s="10" t="s">
        <v>11</v>
      </c>
      <c r="D7" s="10" t="s">
        <v>12</v>
      </c>
      <c r="E7" s="10" t="s">
        <v>13</v>
      </c>
      <c r="F7" s="10" t="s">
        <v>13</v>
      </c>
      <c r="G7" s="10" t="s">
        <v>13</v>
      </c>
      <c r="H7" s="10" t="s">
        <v>11</v>
      </c>
      <c r="I7" s="244" t="s">
        <v>14</v>
      </c>
      <c r="J7" s="35"/>
    </row>
    <row r="8" spans="1:10" s="36" customFormat="1" ht="33.75" x14ac:dyDescent="0.25">
      <c r="A8" s="240"/>
      <c r="B8" s="243"/>
      <c r="C8" s="198" t="s">
        <v>162</v>
      </c>
      <c r="D8" s="198" t="s">
        <v>160</v>
      </c>
      <c r="E8" s="198" t="s">
        <v>161</v>
      </c>
      <c r="F8" s="198" t="s">
        <v>163</v>
      </c>
      <c r="G8" s="198" t="s">
        <v>173</v>
      </c>
      <c r="H8" s="198" t="s">
        <v>174</v>
      </c>
      <c r="I8" s="245"/>
      <c r="J8" s="35"/>
    </row>
    <row r="9" spans="1:10" x14ac:dyDescent="0.25">
      <c r="A9" s="37">
        <v>600</v>
      </c>
      <c r="B9" s="38" t="s">
        <v>23</v>
      </c>
      <c r="C9" s="39">
        <v>25242</v>
      </c>
      <c r="D9" s="39">
        <v>29159</v>
      </c>
      <c r="E9" s="39">
        <v>29159</v>
      </c>
      <c r="F9" s="39">
        <v>26288</v>
      </c>
      <c r="G9" s="39">
        <v>26288</v>
      </c>
      <c r="H9" s="39">
        <v>26269</v>
      </c>
      <c r="I9" s="40">
        <f>H9-G9</f>
        <v>-19</v>
      </c>
      <c r="J9" s="3"/>
    </row>
    <row r="10" spans="1:10" x14ac:dyDescent="0.25">
      <c r="A10" s="37">
        <v>601</v>
      </c>
      <c r="B10" s="38" t="s">
        <v>24</v>
      </c>
      <c r="C10" s="39">
        <v>4204</v>
      </c>
      <c r="D10" s="39">
        <v>5141</v>
      </c>
      <c r="E10" s="39">
        <v>5141</v>
      </c>
      <c r="F10" s="39">
        <v>4393</v>
      </c>
      <c r="G10" s="39">
        <v>4393</v>
      </c>
      <c r="H10" s="39">
        <v>4376</v>
      </c>
      <c r="I10" s="40">
        <f t="shared" ref="I10:I15" si="0">H10-G10</f>
        <v>-17</v>
      </c>
      <c r="J10" s="3"/>
    </row>
    <row r="11" spans="1:10" x14ac:dyDescent="0.25">
      <c r="A11" s="37">
        <v>602</v>
      </c>
      <c r="B11" s="38" t="s">
        <v>25</v>
      </c>
      <c r="C11" s="39">
        <v>8347</v>
      </c>
      <c r="D11" s="39">
        <v>21100</v>
      </c>
      <c r="E11" s="39">
        <v>20100</v>
      </c>
      <c r="F11" s="39">
        <v>12484</v>
      </c>
      <c r="G11" s="39">
        <v>12484</v>
      </c>
      <c r="H11" s="39">
        <v>12228</v>
      </c>
      <c r="I11" s="40">
        <f t="shared" si="0"/>
        <v>-256</v>
      </c>
      <c r="J11" s="3"/>
    </row>
    <row r="12" spans="1:10" ht="15.75" x14ac:dyDescent="0.25">
      <c r="A12" s="37">
        <v>603</v>
      </c>
      <c r="B12" s="38" t="s">
        <v>26</v>
      </c>
      <c r="C12" s="41"/>
      <c r="D12" s="230"/>
      <c r="E12" s="41"/>
      <c r="F12" s="41"/>
      <c r="G12" s="41"/>
      <c r="H12" s="41"/>
      <c r="I12" s="40">
        <f t="shared" si="0"/>
        <v>0</v>
      </c>
      <c r="J12" s="3"/>
    </row>
    <row r="13" spans="1:10" x14ac:dyDescent="0.25">
      <c r="A13" s="37">
        <v>604</v>
      </c>
      <c r="B13" s="38" t="s">
        <v>27</v>
      </c>
      <c r="C13" s="41"/>
      <c r="D13" s="41"/>
      <c r="E13" s="41"/>
      <c r="F13" s="41"/>
      <c r="G13" s="41"/>
      <c r="H13" s="41"/>
      <c r="I13" s="40">
        <f t="shared" si="0"/>
        <v>0</v>
      </c>
      <c r="J13" s="3"/>
    </row>
    <row r="14" spans="1:10" x14ac:dyDescent="0.25">
      <c r="A14" s="37">
        <v>605</v>
      </c>
      <c r="B14" s="38" t="s">
        <v>28</v>
      </c>
      <c r="C14" s="41"/>
      <c r="D14" s="41"/>
      <c r="E14" s="41"/>
      <c r="F14" s="41"/>
      <c r="G14" s="41"/>
      <c r="H14" s="41"/>
      <c r="I14" s="40">
        <f t="shared" si="0"/>
        <v>0</v>
      </c>
      <c r="J14" s="3"/>
    </row>
    <row r="15" spans="1:10" x14ac:dyDescent="0.25">
      <c r="A15" s="37">
        <v>606</v>
      </c>
      <c r="B15" s="38" t="s">
        <v>29</v>
      </c>
      <c r="C15" s="41">
        <v>50</v>
      </c>
      <c r="D15" s="41"/>
      <c r="E15" s="41"/>
      <c r="F15" s="41">
        <v>200</v>
      </c>
      <c r="G15" s="41">
        <v>200</v>
      </c>
      <c r="H15" s="41">
        <v>142</v>
      </c>
      <c r="I15" s="40">
        <f t="shared" si="0"/>
        <v>-58</v>
      </c>
      <c r="J15" s="3"/>
    </row>
    <row r="16" spans="1:10" s="12" customFormat="1" ht="12.75" x14ac:dyDescent="0.2">
      <c r="A16" s="42" t="s">
        <v>30</v>
      </c>
      <c r="B16" s="43" t="s">
        <v>31</v>
      </c>
      <c r="C16" s="44">
        <f>SUM(C9:C15)</f>
        <v>37843</v>
      </c>
      <c r="D16" s="44">
        <f t="shared" ref="D16:I16" si="1">SUM(D9:D15)</f>
        <v>55400</v>
      </c>
      <c r="E16" s="44">
        <f t="shared" si="1"/>
        <v>54400</v>
      </c>
      <c r="F16" s="44">
        <f t="shared" si="1"/>
        <v>43365</v>
      </c>
      <c r="G16" s="44">
        <f t="shared" si="1"/>
        <v>43365</v>
      </c>
      <c r="H16" s="44">
        <f t="shared" si="1"/>
        <v>43015</v>
      </c>
      <c r="I16" s="45">
        <f t="shared" si="1"/>
        <v>-350</v>
      </c>
      <c r="J16" s="11"/>
    </row>
    <row r="17" spans="1:10" x14ac:dyDescent="0.25">
      <c r="A17" s="37">
        <v>230</v>
      </c>
      <c r="B17" s="38" t="s">
        <v>32</v>
      </c>
      <c r="C17" s="41"/>
      <c r="D17" s="41"/>
      <c r="E17" s="41"/>
      <c r="F17" s="41"/>
      <c r="G17" s="41"/>
      <c r="H17" s="41"/>
      <c r="I17" s="40">
        <f>H17-G17</f>
        <v>0</v>
      </c>
      <c r="J17" s="3"/>
    </row>
    <row r="18" spans="1:10" x14ac:dyDescent="0.25">
      <c r="A18" s="37">
        <v>231</v>
      </c>
      <c r="B18" s="38" t="s">
        <v>33</v>
      </c>
      <c r="C18" s="41">
        <v>38000</v>
      </c>
      <c r="D18" s="41">
        <v>13000</v>
      </c>
      <c r="E18" s="41">
        <v>5000</v>
      </c>
      <c r="F18" s="41">
        <v>5000</v>
      </c>
      <c r="G18" s="41">
        <v>5000</v>
      </c>
      <c r="H18" s="41">
        <v>3813</v>
      </c>
      <c r="I18" s="40">
        <f>H18-G18</f>
        <v>-1187</v>
      </c>
      <c r="J18" s="3"/>
    </row>
    <row r="19" spans="1:10" x14ac:dyDescent="0.25">
      <c r="A19" s="37">
        <v>232</v>
      </c>
      <c r="B19" s="38" t="s">
        <v>34</v>
      </c>
      <c r="C19" s="41"/>
      <c r="D19" s="41"/>
      <c r="E19" s="41"/>
      <c r="F19" s="41"/>
      <c r="G19" s="41"/>
      <c r="H19" s="41"/>
      <c r="I19" s="40">
        <f>H19-G19</f>
        <v>0</v>
      </c>
      <c r="J19" s="3"/>
    </row>
    <row r="20" spans="1:10" ht="34.5" customHeight="1" x14ac:dyDescent="0.25">
      <c r="A20" s="46" t="s">
        <v>35</v>
      </c>
      <c r="B20" s="47" t="s">
        <v>36</v>
      </c>
      <c r="C20" s="48">
        <f>SUM(C17:C19)</f>
        <v>38000</v>
      </c>
      <c r="D20" s="48">
        <f t="shared" ref="D20:I20" si="2">SUM(D17:D19)</f>
        <v>13000</v>
      </c>
      <c r="E20" s="48">
        <f t="shared" si="2"/>
        <v>5000</v>
      </c>
      <c r="F20" s="48">
        <f t="shared" si="2"/>
        <v>5000</v>
      </c>
      <c r="G20" s="48">
        <f t="shared" si="2"/>
        <v>5000</v>
      </c>
      <c r="H20" s="48">
        <f t="shared" si="2"/>
        <v>3813</v>
      </c>
      <c r="I20" s="49">
        <f t="shared" si="2"/>
        <v>-1187</v>
      </c>
      <c r="J20" s="3"/>
    </row>
    <row r="21" spans="1:10" x14ac:dyDescent="0.25">
      <c r="A21" s="37">
        <v>230</v>
      </c>
      <c r="B21" s="38" t="s">
        <v>32</v>
      </c>
      <c r="C21" s="50"/>
      <c r="D21" s="50"/>
      <c r="E21" s="50"/>
      <c r="F21" s="50"/>
      <c r="G21" s="50"/>
      <c r="H21" s="50"/>
      <c r="I21" s="40">
        <f>H21-G21</f>
        <v>0</v>
      </c>
      <c r="J21" s="3"/>
    </row>
    <row r="22" spans="1:10" x14ac:dyDescent="0.25">
      <c r="A22" s="37">
        <v>231</v>
      </c>
      <c r="B22" s="38" t="s">
        <v>33</v>
      </c>
      <c r="C22" s="50"/>
      <c r="D22" s="50"/>
      <c r="E22" s="50"/>
      <c r="F22" s="50"/>
      <c r="G22" s="50"/>
      <c r="H22" s="50"/>
      <c r="I22" s="40">
        <f>H22-G22</f>
        <v>0</v>
      </c>
      <c r="J22" s="3"/>
    </row>
    <row r="23" spans="1:10" x14ac:dyDescent="0.25">
      <c r="A23" s="37">
        <v>232</v>
      </c>
      <c r="B23" s="38" t="s">
        <v>34</v>
      </c>
      <c r="C23" s="50"/>
      <c r="D23" s="50"/>
      <c r="E23" s="50"/>
      <c r="F23" s="50"/>
      <c r="G23" s="50"/>
      <c r="H23" s="50"/>
      <c r="I23" s="40">
        <f>H23-G23</f>
        <v>0</v>
      </c>
      <c r="J23" s="3"/>
    </row>
    <row r="24" spans="1:10" ht="27" customHeight="1" x14ac:dyDescent="0.25">
      <c r="A24" s="46" t="s">
        <v>35</v>
      </c>
      <c r="B24" s="47" t="s">
        <v>37</v>
      </c>
      <c r="C24" s="48">
        <f>SUM(C21:C23)</f>
        <v>0</v>
      </c>
      <c r="D24" s="48">
        <f t="shared" ref="D24:I24" si="3">SUM(D21:D23)</f>
        <v>0</v>
      </c>
      <c r="E24" s="48">
        <f t="shared" si="3"/>
        <v>0</v>
      </c>
      <c r="F24" s="48">
        <f t="shared" si="3"/>
        <v>0</v>
      </c>
      <c r="G24" s="48">
        <f t="shared" si="3"/>
        <v>0</v>
      </c>
      <c r="H24" s="48">
        <f t="shared" si="3"/>
        <v>0</v>
      </c>
      <c r="I24" s="49">
        <f t="shared" si="3"/>
        <v>0</v>
      </c>
      <c r="J24" s="3"/>
    </row>
    <row r="25" spans="1:10" s="12" customFormat="1" ht="12.75" x14ac:dyDescent="0.2">
      <c r="A25" s="42" t="s">
        <v>38</v>
      </c>
      <c r="B25" s="51" t="s">
        <v>39</v>
      </c>
      <c r="C25" s="52">
        <f t="shared" ref="C25:I25" si="4">C20+C24</f>
        <v>38000</v>
      </c>
      <c r="D25" s="52">
        <f t="shared" si="4"/>
        <v>13000</v>
      </c>
      <c r="E25" s="52">
        <f t="shared" si="4"/>
        <v>5000</v>
      </c>
      <c r="F25" s="52">
        <f t="shared" si="4"/>
        <v>5000</v>
      </c>
      <c r="G25" s="52">
        <f t="shared" si="4"/>
        <v>5000</v>
      </c>
      <c r="H25" s="52">
        <f t="shared" si="4"/>
        <v>3813</v>
      </c>
      <c r="I25" s="53">
        <f t="shared" si="4"/>
        <v>-1187</v>
      </c>
      <c r="J25" s="11"/>
    </row>
    <row r="26" spans="1:10" x14ac:dyDescent="0.25">
      <c r="A26" s="246" t="s">
        <v>40</v>
      </c>
      <c r="B26" s="247"/>
      <c r="C26" s="54"/>
      <c r="D26" s="54"/>
      <c r="E26" s="54"/>
      <c r="F26" s="54"/>
      <c r="G26" s="54"/>
      <c r="H26" s="55">
        <v>0</v>
      </c>
      <c r="I26" s="56"/>
    </row>
    <row r="27" spans="1:10" s="12" customFormat="1" ht="13.5" thickBot="1" x14ac:dyDescent="0.25">
      <c r="A27" s="248" t="s">
        <v>41</v>
      </c>
      <c r="B27" s="249"/>
      <c r="C27" s="57">
        <f t="shared" ref="C27:I27" si="5">C16+C25+C26</f>
        <v>75843</v>
      </c>
      <c r="D27" s="57">
        <f t="shared" si="5"/>
        <v>68400</v>
      </c>
      <c r="E27" s="57">
        <f t="shared" si="5"/>
        <v>59400</v>
      </c>
      <c r="F27" s="57">
        <f t="shared" si="5"/>
        <v>48365</v>
      </c>
      <c r="G27" s="57">
        <f t="shared" si="5"/>
        <v>48365</v>
      </c>
      <c r="H27" s="57">
        <f t="shared" si="5"/>
        <v>46828</v>
      </c>
      <c r="I27" s="58">
        <f t="shared" si="5"/>
        <v>-1537</v>
      </c>
    </row>
    <row r="28" spans="1:10" x14ac:dyDescent="0.25">
      <c r="A28" s="59"/>
      <c r="B28" s="60"/>
      <c r="C28" s="60"/>
      <c r="D28" s="61"/>
      <c r="E28" s="61"/>
      <c r="F28" s="61"/>
      <c r="G28" s="61"/>
      <c r="H28" s="61"/>
      <c r="I28" s="62"/>
    </row>
    <row r="29" spans="1:10" x14ac:dyDescent="0.25">
      <c r="A29" s="59"/>
      <c r="B29" s="60"/>
      <c r="C29" s="60"/>
      <c r="D29" s="61"/>
      <c r="E29" s="61"/>
      <c r="F29" s="61"/>
      <c r="G29" s="61"/>
      <c r="H29" s="61"/>
      <c r="I29" s="62"/>
    </row>
  </sheetData>
  <mergeCells count="5">
    <mergeCell ref="A6:A8"/>
    <mergeCell ref="B6:B8"/>
    <mergeCell ref="I7:I8"/>
    <mergeCell ref="A26:B26"/>
    <mergeCell ref="A27:B27"/>
  </mergeCell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28"/>
  <sheetViews>
    <sheetView topLeftCell="A13" workbookViewId="0">
      <selection activeCell="I25" sqref="I25"/>
    </sheetView>
  </sheetViews>
  <sheetFormatPr defaultRowHeight="15" x14ac:dyDescent="0.25"/>
  <cols>
    <col min="2" max="2" width="34.42578125" customWidth="1"/>
    <col min="3" max="3" width="16" customWidth="1"/>
    <col min="4" max="15" width="12" customWidth="1"/>
    <col min="16" max="16" width="10.85546875" customWidth="1"/>
    <col min="19" max="19" width="22.85546875" customWidth="1"/>
    <col min="73" max="77" width="13.85546875" customWidth="1"/>
  </cols>
  <sheetData>
    <row r="2" spans="1:19" s="66" customFormat="1" ht="15.75" x14ac:dyDescent="0.25">
      <c r="A2" s="64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9" s="66" customFormat="1" ht="15.75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9" x14ac:dyDescent="0.25">
      <c r="A4" s="69" t="s">
        <v>1</v>
      </c>
      <c r="B4" s="27" t="s">
        <v>2</v>
      </c>
      <c r="C4" s="70" t="s">
        <v>3</v>
      </c>
      <c r="D4" s="71">
        <v>14</v>
      </c>
      <c r="E4" s="72"/>
      <c r="F4" s="72"/>
      <c r="G4" s="72"/>
      <c r="H4" s="72"/>
      <c r="I4" s="72"/>
      <c r="J4" s="72"/>
      <c r="K4" s="73"/>
      <c r="L4" s="73"/>
      <c r="M4" s="73"/>
      <c r="N4" s="73"/>
    </row>
    <row r="5" spans="1:19" x14ac:dyDescent="0.25">
      <c r="A5" s="74"/>
      <c r="B5" s="75"/>
      <c r="C5" s="75"/>
      <c r="D5" s="75"/>
      <c r="E5" s="72"/>
      <c r="F5" s="72"/>
      <c r="G5" s="72"/>
      <c r="H5" s="72"/>
      <c r="I5" s="72"/>
      <c r="J5" s="72"/>
      <c r="K5" s="73"/>
      <c r="L5" s="73"/>
      <c r="M5" s="73"/>
      <c r="N5" s="73"/>
    </row>
    <row r="6" spans="1:19" x14ac:dyDescent="0.25">
      <c r="A6" s="69" t="s">
        <v>18</v>
      </c>
      <c r="B6" s="27" t="s">
        <v>19</v>
      </c>
      <c r="C6" s="70" t="s">
        <v>20</v>
      </c>
      <c r="D6" s="71">
        <v>1014045</v>
      </c>
      <c r="E6" s="76"/>
      <c r="F6" s="77"/>
      <c r="G6" s="77"/>
      <c r="H6" s="77"/>
      <c r="I6" s="77"/>
      <c r="J6" s="77"/>
      <c r="K6" s="73"/>
      <c r="L6" s="73"/>
      <c r="M6" s="73"/>
      <c r="N6" s="73"/>
    </row>
    <row r="7" spans="1:19" ht="15.75" thickBot="1" x14ac:dyDescent="0.3">
      <c r="A7" s="261"/>
      <c r="B7" s="262"/>
    </row>
    <row r="8" spans="1:19" s="80" customFormat="1" ht="16.5" thickBot="1" x14ac:dyDescent="0.3">
      <c r="A8" s="175"/>
      <c r="B8" s="78" t="s">
        <v>0</v>
      </c>
      <c r="C8" s="79"/>
      <c r="D8" s="79"/>
      <c r="E8" s="79"/>
      <c r="F8" s="79" t="s">
        <v>43</v>
      </c>
      <c r="G8" s="79"/>
      <c r="H8" s="79"/>
      <c r="I8" s="79" t="s">
        <v>44</v>
      </c>
      <c r="J8" s="79"/>
      <c r="K8" s="79"/>
      <c r="L8" s="79" t="s">
        <v>45</v>
      </c>
      <c r="M8" s="79"/>
      <c r="N8" s="79"/>
      <c r="O8" s="79" t="s">
        <v>46</v>
      </c>
      <c r="P8" s="263" t="s">
        <v>47</v>
      </c>
      <c r="Q8" s="264"/>
      <c r="R8" s="265"/>
      <c r="S8" s="266" t="s">
        <v>48</v>
      </c>
    </row>
    <row r="9" spans="1:19" s="81" customFormat="1" ht="11.25" customHeight="1" x14ac:dyDescent="0.25">
      <c r="A9" s="268" t="s">
        <v>49</v>
      </c>
      <c r="B9" s="268" t="s">
        <v>50</v>
      </c>
      <c r="C9" s="270" t="s">
        <v>51</v>
      </c>
      <c r="D9" s="272" t="s">
        <v>52</v>
      </c>
      <c r="E9" s="255" t="s">
        <v>53</v>
      </c>
      <c r="F9" s="257" t="s">
        <v>54</v>
      </c>
      <c r="G9" s="251" t="s">
        <v>55</v>
      </c>
      <c r="H9" s="255" t="s">
        <v>56</v>
      </c>
      <c r="I9" s="257" t="s">
        <v>57</v>
      </c>
      <c r="J9" s="259" t="s">
        <v>175</v>
      </c>
      <c r="K9" s="259" t="s">
        <v>176</v>
      </c>
      <c r="L9" s="257" t="s">
        <v>58</v>
      </c>
      <c r="M9" s="251" t="s">
        <v>177</v>
      </c>
      <c r="N9" s="255" t="s">
        <v>178</v>
      </c>
      <c r="O9" s="257" t="s">
        <v>59</v>
      </c>
      <c r="P9" s="274" t="s">
        <v>60</v>
      </c>
      <c r="Q9" s="276" t="s">
        <v>61</v>
      </c>
      <c r="R9" s="278" t="s">
        <v>62</v>
      </c>
      <c r="S9" s="267"/>
    </row>
    <row r="10" spans="1:19" s="81" customFormat="1" ht="83.25" customHeight="1" thickBot="1" x14ac:dyDescent="0.3">
      <c r="A10" s="269"/>
      <c r="B10" s="269"/>
      <c r="C10" s="271"/>
      <c r="D10" s="237"/>
      <c r="E10" s="250"/>
      <c r="F10" s="273"/>
      <c r="G10" s="252"/>
      <c r="H10" s="256"/>
      <c r="I10" s="258"/>
      <c r="J10" s="260"/>
      <c r="K10" s="260"/>
      <c r="L10" s="258"/>
      <c r="M10" s="252"/>
      <c r="N10" s="256"/>
      <c r="O10" s="258"/>
      <c r="P10" s="275"/>
      <c r="Q10" s="277"/>
      <c r="R10" s="279"/>
      <c r="S10" s="267"/>
    </row>
    <row r="11" spans="1:19" s="34" customFormat="1" ht="111.75" customHeight="1" thickBot="1" x14ac:dyDescent="0.3">
      <c r="A11" s="176" t="s">
        <v>63</v>
      </c>
      <c r="B11" s="189" t="s">
        <v>127</v>
      </c>
      <c r="C11" s="82" t="s">
        <v>64</v>
      </c>
      <c r="D11" s="178">
        <v>193</v>
      </c>
      <c r="E11" s="179">
        <v>32253</v>
      </c>
      <c r="F11" s="180">
        <f>E11/D11</f>
        <v>167.11398963730571</v>
      </c>
      <c r="G11" s="178">
        <v>190</v>
      </c>
      <c r="H11" s="179">
        <v>41563</v>
      </c>
      <c r="I11" s="180">
        <f t="shared" ref="I11:I14" si="0">H11/G11</f>
        <v>218.75263157894736</v>
      </c>
      <c r="J11" s="178">
        <v>190</v>
      </c>
      <c r="K11" s="179">
        <v>38241</v>
      </c>
      <c r="L11" s="180">
        <f t="shared" ref="L11:L14" si="1">K11/J11</f>
        <v>201.26842105263157</v>
      </c>
      <c r="M11" s="178">
        <v>234</v>
      </c>
      <c r="N11" s="179">
        <v>38145</v>
      </c>
      <c r="O11" s="180">
        <f t="shared" ref="O11:O14" si="2">N11/M11</f>
        <v>163.01282051282053</v>
      </c>
      <c r="P11" s="178">
        <f>O11-F11</f>
        <v>-4.1011691244851818</v>
      </c>
      <c r="Q11" s="179">
        <f t="shared" ref="Q11:Q17" si="3">O11-I11</f>
        <v>-55.739811066126833</v>
      </c>
      <c r="R11" s="186">
        <f t="shared" ref="R11:R17" si="4">O11-L11</f>
        <v>-38.255600539811041</v>
      </c>
      <c r="S11" s="192" t="s">
        <v>170</v>
      </c>
    </row>
    <row r="12" spans="1:19" s="34" customFormat="1" ht="87" customHeight="1" thickBot="1" x14ac:dyDescent="0.3">
      <c r="A12" s="176" t="s">
        <v>65</v>
      </c>
      <c r="B12" s="189" t="s">
        <v>129</v>
      </c>
      <c r="C12" s="82" t="s">
        <v>66</v>
      </c>
      <c r="D12" s="181">
        <v>13</v>
      </c>
      <c r="E12" s="83">
        <v>1856</v>
      </c>
      <c r="F12" s="182">
        <f>E12/D12</f>
        <v>142.76923076923077</v>
      </c>
      <c r="G12" s="181">
        <v>13</v>
      </c>
      <c r="H12" s="83">
        <v>5592</v>
      </c>
      <c r="I12" s="182">
        <f t="shared" si="0"/>
        <v>430.15384615384613</v>
      </c>
      <c r="J12" s="181">
        <v>17</v>
      </c>
      <c r="K12" s="83">
        <v>2211</v>
      </c>
      <c r="L12" s="180">
        <f t="shared" si="1"/>
        <v>130.05882352941177</v>
      </c>
      <c r="M12" s="181">
        <v>17</v>
      </c>
      <c r="N12" s="83">
        <v>2130</v>
      </c>
      <c r="O12" s="182">
        <f t="shared" si="2"/>
        <v>125.29411764705883</v>
      </c>
      <c r="P12" s="181">
        <f>O12-F12</f>
        <v>-17.475113122171948</v>
      </c>
      <c r="Q12" s="83">
        <f t="shared" si="3"/>
        <v>-304.85972850678729</v>
      </c>
      <c r="R12" s="187">
        <f t="shared" si="4"/>
        <v>-4.764705882352942</v>
      </c>
      <c r="S12" s="192" t="s">
        <v>179</v>
      </c>
    </row>
    <row r="13" spans="1:19" s="34" customFormat="1" ht="66" customHeight="1" thickBot="1" x14ac:dyDescent="0.3">
      <c r="A13" s="176" t="s">
        <v>67</v>
      </c>
      <c r="B13" s="190" t="s">
        <v>128</v>
      </c>
      <c r="C13" s="82" t="s">
        <v>68</v>
      </c>
      <c r="D13" s="181">
        <v>47</v>
      </c>
      <c r="E13" s="83">
        <v>2429</v>
      </c>
      <c r="F13" s="182">
        <f>E13/D13</f>
        <v>51.680851063829785</v>
      </c>
      <c r="G13" s="181">
        <v>48</v>
      </c>
      <c r="H13" s="83">
        <v>2499</v>
      </c>
      <c r="I13" s="182">
        <f t="shared" si="0"/>
        <v>52.0625</v>
      </c>
      <c r="J13" s="181">
        <v>48</v>
      </c>
      <c r="K13" s="83">
        <v>1789</v>
      </c>
      <c r="L13" s="180">
        <f t="shared" si="1"/>
        <v>37.270833333333336</v>
      </c>
      <c r="M13" s="181">
        <v>39</v>
      </c>
      <c r="N13" s="83">
        <v>1732</v>
      </c>
      <c r="O13" s="182">
        <f t="shared" si="2"/>
        <v>44.410256410256409</v>
      </c>
      <c r="P13" s="181">
        <f>O13-F13</f>
        <v>-7.2705946535733759</v>
      </c>
      <c r="Q13" s="83">
        <f t="shared" si="3"/>
        <v>-7.6522435897435912</v>
      </c>
      <c r="R13" s="187">
        <f t="shared" si="4"/>
        <v>7.1394230769230731</v>
      </c>
      <c r="S13" s="192" t="s">
        <v>169</v>
      </c>
    </row>
    <row r="14" spans="1:19" s="34" customFormat="1" ht="63" customHeight="1" thickBot="1" x14ac:dyDescent="0.3">
      <c r="A14" s="193" t="s">
        <v>69</v>
      </c>
      <c r="B14" s="189" t="s">
        <v>130</v>
      </c>
      <c r="C14" s="82" t="s">
        <v>66</v>
      </c>
      <c r="D14" s="181">
        <v>245</v>
      </c>
      <c r="E14" s="83">
        <v>1254</v>
      </c>
      <c r="F14" s="182">
        <f>E14/D14</f>
        <v>5.1183673469387756</v>
      </c>
      <c r="G14" s="181">
        <v>251</v>
      </c>
      <c r="H14" s="83">
        <v>1799</v>
      </c>
      <c r="I14" s="182">
        <f t="shared" si="0"/>
        <v>7.1673306772908365</v>
      </c>
      <c r="J14" s="181">
        <v>255</v>
      </c>
      <c r="K14" s="83">
        <v>924</v>
      </c>
      <c r="L14" s="180">
        <f t="shared" si="1"/>
        <v>3.6235294117647059</v>
      </c>
      <c r="M14" s="181">
        <v>290</v>
      </c>
      <c r="N14" s="83">
        <v>867</v>
      </c>
      <c r="O14" s="182">
        <f t="shared" si="2"/>
        <v>2.989655172413793</v>
      </c>
      <c r="P14" s="181">
        <f>O14-F14</f>
        <v>-2.1287121745249826</v>
      </c>
      <c r="Q14" s="83">
        <f t="shared" si="3"/>
        <v>-4.177675504877044</v>
      </c>
      <c r="R14" s="187">
        <f t="shared" si="4"/>
        <v>-0.63387423935091292</v>
      </c>
      <c r="S14" s="192" t="s">
        <v>170</v>
      </c>
    </row>
    <row r="15" spans="1:19" s="34" customFormat="1" ht="53.25" customHeight="1" x14ac:dyDescent="0.25">
      <c r="A15" s="194" t="s">
        <v>89</v>
      </c>
      <c r="B15" s="189" t="s">
        <v>125</v>
      </c>
      <c r="C15" s="82" t="s">
        <v>138</v>
      </c>
      <c r="D15" s="181">
        <v>1</v>
      </c>
      <c r="E15" s="83">
        <v>38000</v>
      </c>
      <c r="F15" s="182">
        <v>0</v>
      </c>
      <c r="G15" s="181">
        <v>1</v>
      </c>
      <c r="H15" s="83">
        <v>560</v>
      </c>
      <c r="I15" s="182">
        <f t="shared" ref="I15:I17" si="5">H15/G15</f>
        <v>560</v>
      </c>
      <c r="J15" s="181">
        <v>1</v>
      </c>
      <c r="K15" s="83">
        <v>560</v>
      </c>
      <c r="L15" s="180">
        <v>0</v>
      </c>
      <c r="M15" s="181">
        <v>1</v>
      </c>
      <c r="N15" s="83">
        <v>560</v>
      </c>
      <c r="O15" s="182">
        <v>0</v>
      </c>
      <c r="P15" s="181">
        <f t="shared" ref="P15" si="6">O15-F15</f>
        <v>0</v>
      </c>
      <c r="Q15" s="83">
        <v>0</v>
      </c>
      <c r="R15" s="187">
        <f t="shared" ref="R15" si="7">O15-L15</f>
        <v>0</v>
      </c>
      <c r="S15" s="192" t="s">
        <v>172</v>
      </c>
    </row>
    <row r="16" spans="1:19" s="34" customFormat="1" ht="53.25" customHeight="1" x14ac:dyDescent="0.25">
      <c r="A16" s="195" t="s">
        <v>90</v>
      </c>
      <c r="B16" s="189" t="s">
        <v>123</v>
      </c>
      <c r="C16" s="82" t="s">
        <v>126</v>
      </c>
      <c r="D16" s="181"/>
      <c r="E16" s="83"/>
      <c r="F16" s="182">
        <v>0</v>
      </c>
      <c r="G16" s="181">
        <v>5</v>
      </c>
      <c r="H16" s="83">
        <v>840</v>
      </c>
      <c r="I16" s="182">
        <f t="shared" si="5"/>
        <v>168</v>
      </c>
      <c r="J16" s="181">
        <v>5</v>
      </c>
      <c r="K16" s="83">
        <v>840</v>
      </c>
      <c r="L16" s="182">
        <v>0</v>
      </c>
      <c r="M16" s="181">
        <v>3</v>
      </c>
      <c r="N16" s="83">
        <v>121</v>
      </c>
      <c r="O16" s="182">
        <v>0</v>
      </c>
      <c r="P16" s="181">
        <f>O16-F16</f>
        <v>0</v>
      </c>
      <c r="Q16" s="83">
        <f t="shared" si="3"/>
        <v>-168</v>
      </c>
      <c r="R16" s="187">
        <f t="shared" si="4"/>
        <v>0</v>
      </c>
      <c r="S16" s="192" t="s">
        <v>182</v>
      </c>
    </row>
    <row r="17" spans="1:86" s="34" customFormat="1" ht="53.25" customHeight="1" thickBot="1" x14ac:dyDescent="0.3">
      <c r="A17" s="196" t="s">
        <v>135</v>
      </c>
      <c r="B17" s="190" t="s">
        <v>122</v>
      </c>
      <c r="C17" s="177" t="s">
        <v>126</v>
      </c>
      <c r="D17" s="183"/>
      <c r="E17" s="184"/>
      <c r="F17" s="185">
        <v>0</v>
      </c>
      <c r="G17" s="183">
        <v>20</v>
      </c>
      <c r="H17" s="184">
        <v>3600</v>
      </c>
      <c r="I17" s="182">
        <f t="shared" si="5"/>
        <v>180</v>
      </c>
      <c r="J17" s="183">
        <v>20</v>
      </c>
      <c r="K17" s="184">
        <v>3600</v>
      </c>
      <c r="L17" s="185">
        <v>0</v>
      </c>
      <c r="M17" s="183">
        <v>20</v>
      </c>
      <c r="N17" s="184">
        <v>3131</v>
      </c>
      <c r="O17" s="182">
        <v>0</v>
      </c>
      <c r="P17" s="183">
        <f t="shared" ref="P17" si="8">O17-F17</f>
        <v>0</v>
      </c>
      <c r="Q17" s="184">
        <f t="shared" si="3"/>
        <v>-180</v>
      </c>
      <c r="R17" s="188">
        <f t="shared" si="4"/>
        <v>0</v>
      </c>
      <c r="S17" s="192" t="s">
        <v>172</v>
      </c>
    </row>
    <row r="18" spans="1:86" s="25" customFormat="1" x14ac:dyDescent="0.25">
      <c r="B18" s="84"/>
      <c r="K18" s="232"/>
      <c r="N18" s="232"/>
    </row>
    <row r="19" spans="1:86" ht="15.75" thickBot="1" x14ac:dyDescent="0.3">
      <c r="A19" s="253" t="s">
        <v>70</v>
      </c>
      <c r="B19" s="254"/>
      <c r="C19" s="254"/>
      <c r="D19" s="254"/>
      <c r="E19" s="254"/>
      <c r="F19" s="254"/>
      <c r="K19" s="233"/>
      <c r="L19" s="191"/>
      <c r="M19" s="191"/>
      <c r="N19" s="233"/>
    </row>
    <row r="20" spans="1:86" ht="34.5" thickTop="1" x14ac:dyDescent="0.25">
      <c r="A20" s="85" t="s">
        <v>49</v>
      </c>
      <c r="B20" s="86" t="s">
        <v>50</v>
      </c>
      <c r="C20" s="87" t="s">
        <v>71</v>
      </c>
      <c r="D20" s="87" t="s">
        <v>72</v>
      </c>
      <c r="E20" s="87" t="s">
        <v>73</v>
      </c>
      <c r="F20" s="88" t="s">
        <v>48</v>
      </c>
      <c r="N20" s="234"/>
    </row>
    <row r="21" spans="1:86" x14ac:dyDescent="0.25">
      <c r="A21" s="89" t="s">
        <v>63</v>
      </c>
      <c r="B21" s="27" t="s">
        <v>74</v>
      </c>
      <c r="C21" s="27"/>
      <c r="D21" s="27"/>
      <c r="E21" s="90">
        <v>0</v>
      </c>
      <c r="F21" s="91"/>
    </row>
    <row r="22" spans="1:86" ht="15.75" thickBot="1" x14ac:dyDescent="0.3">
      <c r="A22" s="92" t="s">
        <v>69</v>
      </c>
      <c r="B22" s="93" t="s">
        <v>75</v>
      </c>
      <c r="C22" s="94"/>
      <c r="D22" s="94"/>
      <c r="E22" s="95">
        <v>0</v>
      </c>
      <c r="F22" s="96"/>
    </row>
    <row r="23" spans="1:86" s="25" customFormat="1" ht="15.75" thickTop="1" x14ac:dyDescent="0.25">
      <c r="A23" s="8"/>
      <c r="B23" s="8"/>
      <c r="C23" s="8"/>
      <c r="D23" s="8"/>
      <c r="E23" s="97"/>
      <c r="F23" s="8"/>
    </row>
    <row r="24" spans="1:86" s="25" customFormat="1" x14ac:dyDescent="0.25">
      <c r="A24" s="8"/>
      <c r="B24" s="8"/>
      <c r="C24" s="8"/>
      <c r="D24" s="8"/>
      <c r="E24" s="97"/>
      <c r="F24" s="8"/>
    </row>
    <row r="25" spans="1:86" ht="16.5" thickBot="1" x14ac:dyDescent="0.3"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2" t="e">
        <f>#REF!-#REF!</f>
        <v>#REF!</v>
      </c>
      <c r="BS25" s="173" t="e">
        <f>#REF!-#REF!</f>
        <v>#REF!</v>
      </c>
      <c r="BT25" s="173"/>
      <c r="BU25" s="174" t="e">
        <f>#REF!-#REF!</f>
        <v>#REF!</v>
      </c>
      <c r="BV25" s="172" t="e">
        <f>#REF!-#REF!</f>
        <v>#REF!</v>
      </c>
      <c r="BW25" s="172" t="e">
        <f>#REF!-#REF!</f>
        <v>#REF!</v>
      </c>
      <c r="BX25" s="172" t="e">
        <f>#REF!-#REF!</f>
        <v>#REF!</v>
      </c>
      <c r="BY25" s="172" t="e">
        <f>#REF!-#REF!</f>
        <v>#REF!</v>
      </c>
      <c r="BZ25" s="172" t="e">
        <f>#REF!-#REF!</f>
        <v>#REF!</v>
      </c>
      <c r="CA25" s="172" t="e">
        <f>#REF!-#REF!</f>
        <v>#REF!</v>
      </c>
      <c r="CB25" s="172" t="e">
        <f>#REF!-#REF!</f>
        <v>#REF!</v>
      </c>
      <c r="CC25" s="172" t="e">
        <f>#REF!-#REF!</f>
        <v>#REF!</v>
      </c>
      <c r="CD25" s="172" t="e">
        <f>#REF!-#REF!</f>
        <v>#REF!</v>
      </c>
      <c r="CE25" s="172" t="e">
        <f>#REF!-#REF!</f>
        <v>#REF!</v>
      </c>
      <c r="CF25" s="172" t="e">
        <f>#REF!-#REF!</f>
        <v>#REF!</v>
      </c>
      <c r="CG25" s="172" t="e">
        <f>#REF!-#REF!</f>
        <v>#REF!</v>
      </c>
      <c r="CH25" s="171"/>
    </row>
    <row r="26" spans="1:86" ht="15.75" x14ac:dyDescent="0.25"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</row>
    <row r="27" spans="1:86" ht="15.75" x14ac:dyDescent="0.25"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</row>
    <row r="28" spans="1:86" ht="15.75" x14ac:dyDescent="0.25"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</row>
  </sheetData>
  <mergeCells count="22">
    <mergeCell ref="A7:B7"/>
    <mergeCell ref="P8:R8"/>
    <mergeCell ref="S8:S10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L9:L10"/>
    <mergeCell ref="M9:M10"/>
    <mergeCell ref="A19:F19"/>
    <mergeCell ref="H9:H10"/>
    <mergeCell ref="I9:I10"/>
    <mergeCell ref="J9:J10"/>
    <mergeCell ref="K9:K10"/>
  </mergeCells>
  <pageMargins left="0.3" right="0.2" top="0.51" bottom="0.25" header="0.3" footer="0.3"/>
  <pageSetup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0"/>
  <sheetViews>
    <sheetView topLeftCell="A18" zoomScaleNormal="100" workbookViewId="0">
      <selection activeCell="B40" sqref="B40"/>
    </sheetView>
  </sheetViews>
  <sheetFormatPr defaultRowHeight="15" x14ac:dyDescent="0.25"/>
  <cols>
    <col min="1" max="1" width="15.28515625" style="4" customWidth="1"/>
    <col min="2" max="2" width="54.140625" style="4" customWidth="1"/>
    <col min="3" max="3" width="17.140625" customWidth="1"/>
    <col min="4" max="4" width="14.42578125" customWidth="1"/>
    <col min="5" max="9" width="12" style="4" customWidth="1"/>
    <col min="10" max="10" width="34.28515625" style="103" customWidth="1"/>
  </cols>
  <sheetData>
    <row r="2" spans="1:15" s="66" customFormat="1" ht="15.75" x14ac:dyDescent="0.25">
      <c r="A2" s="98" t="s">
        <v>76</v>
      </c>
      <c r="B2" s="14"/>
      <c r="C2" s="99"/>
      <c r="E2" s="14"/>
      <c r="F2" s="14"/>
      <c r="G2" s="14"/>
      <c r="H2" s="14"/>
      <c r="I2" s="14"/>
      <c r="J2" s="100"/>
    </row>
    <row r="3" spans="1:15" s="103" customFormat="1" x14ac:dyDescent="0.25">
      <c r="A3" s="101" t="s">
        <v>171</v>
      </c>
      <c r="B3" s="19"/>
      <c r="C3" s="102"/>
      <c r="E3" s="19"/>
      <c r="F3" s="19"/>
      <c r="G3" s="19"/>
      <c r="H3" s="19"/>
      <c r="I3" s="19"/>
    </row>
    <row r="4" spans="1:15" ht="15.75" thickBot="1" x14ac:dyDescent="0.3"/>
    <row r="5" spans="1:15" s="104" customFormat="1" ht="24" customHeight="1" x14ac:dyDescent="0.25">
      <c r="A5" s="142" t="s">
        <v>20</v>
      </c>
      <c r="B5" s="143">
        <v>1014045</v>
      </c>
      <c r="C5" s="144" t="s">
        <v>77</v>
      </c>
      <c r="D5" s="280" t="s">
        <v>19</v>
      </c>
      <c r="E5" s="281"/>
      <c r="F5" s="281"/>
      <c r="G5" s="281"/>
      <c r="H5" s="281"/>
      <c r="I5" s="282"/>
      <c r="J5" s="145" t="s">
        <v>48</v>
      </c>
      <c r="K5" s="146"/>
      <c r="L5" s="146"/>
      <c r="M5" s="146"/>
      <c r="N5" s="146"/>
      <c r="O5" s="146"/>
    </row>
    <row r="6" spans="1:15" s="104" customFormat="1" ht="90" customHeight="1" x14ac:dyDescent="0.25">
      <c r="A6" s="107" t="s">
        <v>78</v>
      </c>
      <c r="B6" s="147" t="s">
        <v>139</v>
      </c>
      <c r="C6" s="148"/>
      <c r="D6" s="149"/>
      <c r="E6" s="150"/>
      <c r="F6" s="150"/>
      <c r="G6" s="150"/>
      <c r="H6" s="150"/>
      <c r="I6" s="151"/>
      <c r="J6" s="152" t="s">
        <v>79</v>
      </c>
      <c r="K6" s="146"/>
      <c r="L6" s="146"/>
      <c r="M6" s="146"/>
      <c r="N6" s="146"/>
      <c r="O6" s="146"/>
    </row>
    <row r="7" spans="1:15" s="104" customFormat="1" ht="15.75" customHeight="1" x14ac:dyDescent="0.25">
      <c r="A7" s="153"/>
      <c r="B7" s="154"/>
      <c r="C7" s="105"/>
      <c r="D7" s="283" t="s">
        <v>80</v>
      </c>
      <c r="E7" s="283"/>
      <c r="F7" s="283"/>
      <c r="G7" s="283"/>
      <c r="H7" s="283"/>
      <c r="I7" s="283"/>
      <c r="J7" s="152" t="s">
        <v>79</v>
      </c>
      <c r="K7" s="146"/>
      <c r="L7" s="146"/>
      <c r="M7" s="146"/>
      <c r="N7" s="146"/>
      <c r="O7" s="146"/>
    </row>
    <row r="8" spans="1:15" s="110" customFormat="1" ht="70.5" customHeight="1" x14ac:dyDescent="0.25">
      <c r="A8" s="284" t="s">
        <v>116</v>
      </c>
      <c r="B8" s="285"/>
      <c r="C8" s="105" t="s">
        <v>81</v>
      </c>
      <c r="D8" s="106" t="s">
        <v>117</v>
      </c>
      <c r="E8" s="107" t="s">
        <v>82</v>
      </c>
      <c r="F8" s="105" t="s">
        <v>83</v>
      </c>
      <c r="G8" s="105" t="s">
        <v>180</v>
      </c>
      <c r="H8" s="108" t="s">
        <v>181</v>
      </c>
      <c r="I8" s="109" t="s">
        <v>84</v>
      </c>
      <c r="J8" s="155"/>
    </row>
    <row r="9" spans="1:15" s="104" customFormat="1" ht="83.25" customHeight="1" x14ac:dyDescent="0.25">
      <c r="A9" s="156" t="s">
        <v>85</v>
      </c>
      <c r="B9" s="141" t="s">
        <v>127</v>
      </c>
      <c r="C9" s="154" t="s">
        <v>63</v>
      </c>
      <c r="D9" s="157" t="s">
        <v>111</v>
      </c>
      <c r="E9" s="159">
        <v>193</v>
      </c>
      <c r="F9" s="158">
        <v>190</v>
      </c>
      <c r="G9" s="158">
        <v>190</v>
      </c>
      <c r="H9" s="197">
        <v>234</v>
      </c>
      <c r="I9" s="160">
        <f t="shared" ref="I9:I15" si="0">H9/G9</f>
        <v>1.2315789473684211</v>
      </c>
      <c r="J9" s="192" t="s">
        <v>170</v>
      </c>
      <c r="K9" s="146"/>
      <c r="L9" s="146"/>
      <c r="M9" s="146"/>
      <c r="N9" s="146"/>
      <c r="O9" s="146"/>
    </row>
    <row r="10" spans="1:15" s="104" customFormat="1" ht="68.25" customHeight="1" x14ac:dyDescent="0.25">
      <c r="A10" s="156" t="s">
        <v>86</v>
      </c>
      <c r="B10" s="141" t="s">
        <v>129</v>
      </c>
      <c r="C10" s="154" t="s">
        <v>65</v>
      </c>
      <c r="D10" s="157" t="s">
        <v>113</v>
      </c>
      <c r="E10" s="162">
        <v>13</v>
      </c>
      <c r="F10" s="161">
        <v>13</v>
      </c>
      <c r="G10" s="161">
        <v>17</v>
      </c>
      <c r="H10" s="231">
        <v>17</v>
      </c>
      <c r="I10" s="160">
        <f t="shared" si="0"/>
        <v>1</v>
      </c>
      <c r="J10" s="192" t="s">
        <v>179</v>
      </c>
      <c r="K10" s="146"/>
      <c r="L10" s="146"/>
      <c r="M10" s="146"/>
      <c r="N10" s="146"/>
      <c r="O10" s="146"/>
    </row>
    <row r="11" spans="1:15" s="104" customFormat="1" ht="28.5" customHeight="1" thickBot="1" x14ac:dyDescent="0.3">
      <c r="A11" s="163" t="s">
        <v>87</v>
      </c>
      <c r="B11" s="164" t="s">
        <v>128</v>
      </c>
      <c r="C11" s="165" t="s">
        <v>67</v>
      </c>
      <c r="D11" s="166" t="s">
        <v>114</v>
      </c>
      <c r="E11" s="168">
        <v>47</v>
      </c>
      <c r="F11" s="167">
        <v>48</v>
      </c>
      <c r="G11" s="167">
        <v>48</v>
      </c>
      <c r="H11" s="168">
        <v>39</v>
      </c>
      <c r="I11" s="160">
        <f t="shared" si="0"/>
        <v>0.8125</v>
      </c>
      <c r="J11" s="192" t="s">
        <v>169</v>
      </c>
      <c r="K11" s="146"/>
      <c r="L11" s="146"/>
      <c r="M11" s="146"/>
      <c r="N11" s="146"/>
      <c r="O11" s="146"/>
    </row>
    <row r="12" spans="1:15" ht="34.5" customHeight="1" x14ac:dyDescent="0.25">
      <c r="A12" s="156" t="s">
        <v>112</v>
      </c>
      <c r="B12" s="141" t="s">
        <v>130</v>
      </c>
      <c r="C12" s="154" t="s">
        <v>69</v>
      </c>
      <c r="D12" s="157" t="s">
        <v>115</v>
      </c>
      <c r="E12" s="153">
        <v>243</v>
      </c>
      <c r="F12" s="161">
        <v>251</v>
      </c>
      <c r="G12" s="161">
        <v>255</v>
      </c>
      <c r="H12" s="162">
        <v>290</v>
      </c>
      <c r="I12" s="160">
        <f t="shared" si="0"/>
        <v>1.1372549019607843</v>
      </c>
      <c r="J12" s="192" t="s">
        <v>170</v>
      </c>
      <c r="K12" s="169"/>
      <c r="L12" s="169"/>
      <c r="M12" s="169"/>
      <c r="N12" s="169"/>
      <c r="O12" s="169"/>
    </row>
    <row r="13" spans="1:15" s="103" customFormat="1" ht="41.25" customHeight="1" x14ac:dyDescent="0.2">
      <c r="A13" s="156" t="s">
        <v>132</v>
      </c>
      <c r="B13" s="141" t="s">
        <v>131</v>
      </c>
      <c r="C13" s="154" t="s">
        <v>90</v>
      </c>
      <c r="D13" s="157" t="s">
        <v>138</v>
      </c>
      <c r="E13" s="153">
        <v>1</v>
      </c>
      <c r="F13" s="161">
        <v>1</v>
      </c>
      <c r="G13" s="161">
        <v>1</v>
      </c>
      <c r="H13" s="162">
        <v>1</v>
      </c>
      <c r="I13" s="160">
        <f t="shared" si="0"/>
        <v>1</v>
      </c>
      <c r="J13" s="192" t="s">
        <v>172</v>
      </c>
    </row>
    <row r="14" spans="1:15" s="103" customFormat="1" ht="18.75" customHeight="1" x14ac:dyDescent="0.2">
      <c r="A14" s="156" t="s">
        <v>133</v>
      </c>
      <c r="B14" s="141" t="s">
        <v>123</v>
      </c>
      <c r="C14" s="154" t="s">
        <v>135</v>
      </c>
      <c r="D14" s="157" t="s">
        <v>137</v>
      </c>
      <c r="E14" s="153"/>
      <c r="F14" s="153">
        <v>5</v>
      </c>
      <c r="G14" s="161">
        <v>5</v>
      </c>
      <c r="H14" s="162">
        <v>3</v>
      </c>
      <c r="I14" s="160">
        <f t="shared" si="0"/>
        <v>0.6</v>
      </c>
      <c r="J14" s="192"/>
    </row>
    <row r="15" spans="1:15" s="103" customFormat="1" ht="18.75" customHeight="1" x14ac:dyDescent="0.2">
      <c r="A15" s="156" t="s">
        <v>134</v>
      </c>
      <c r="B15" s="141" t="s">
        <v>122</v>
      </c>
      <c r="C15" s="154" t="s">
        <v>136</v>
      </c>
      <c r="D15" s="157" t="s">
        <v>137</v>
      </c>
      <c r="E15" s="153"/>
      <c r="F15" s="153">
        <v>20</v>
      </c>
      <c r="G15" s="161">
        <v>20</v>
      </c>
      <c r="H15" s="162">
        <v>20</v>
      </c>
      <c r="I15" s="160">
        <f t="shared" si="0"/>
        <v>1</v>
      </c>
      <c r="J15" s="192" t="s">
        <v>172</v>
      </c>
    </row>
    <row r="16" spans="1:15" s="103" customFormat="1" ht="12.75" x14ac:dyDescent="0.2">
      <c r="A16" s="170"/>
      <c r="B16" s="170"/>
      <c r="C16" s="169"/>
      <c r="D16" s="169"/>
      <c r="E16" s="170"/>
      <c r="F16" s="170"/>
      <c r="G16" s="170"/>
      <c r="H16" s="170"/>
      <c r="I16" s="170"/>
    </row>
    <row r="17" spans="1:15" x14ac:dyDescent="0.25">
      <c r="A17" s="111" t="s">
        <v>118</v>
      </c>
      <c r="B17" s="103"/>
      <c r="C17" s="112"/>
      <c r="D17" s="103"/>
      <c r="E17" s="19"/>
      <c r="F17" s="19"/>
      <c r="G17" s="19"/>
      <c r="H17" s="19"/>
      <c r="I17" s="19"/>
      <c r="K17" s="169"/>
      <c r="L17" s="169"/>
      <c r="M17" s="169"/>
      <c r="N17" s="169"/>
      <c r="O17" s="169"/>
    </row>
    <row r="18" spans="1:15" x14ac:dyDescent="0.25">
      <c r="A18" s="111" t="s">
        <v>119</v>
      </c>
      <c r="B18" s="103"/>
      <c r="C18" s="112"/>
      <c r="D18" s="103"/>
      <c r="E18" s="19"/>
      <c r="F18" s="19"/>
      <c r="G18" s="19"/>
      <c r="H18" s="19"/>
      <c r="I18" s="19"/>
      <c r="K18" s="169"/>
      <c r="L18" s="169"/>
      <c r="M18" s="169"/>
      <c r="N18" s="169"/>
      <c r="O18" s="169"/>
    </row>
    <row r="19" spans="1:15" x14ac:dyDescent="0.25">
      <c r="A19" s="111" t="s">
        <v>120</v>
      </c>
      <c r="B19" s="103"/>
      <c r="C19" s="112"/>
      <c r="D19" s="103"/>
      <c r="E19" s="19"/>
      <c r="F19" s="19"/>
      <c r="G19" s="19"/>
      <c r="H19" s="19"/>
      <c r="I19" s="19"/>
      <c r="K19" s="169"/>
      <c r="L19" s="169"/>
      <c r="M19" s="169"/>
      <c r="N19" s="169"/>
      <c r="O19" s="169"/>
    </row>
    <row r="20" spans="1:15" x14ac:dyDescent="0.25">
      <c r="A20" s="111" t="s">
        <v>88</v>
      </c>
      <c r="B20" s="103"/>
      <c r="C20" s="112"/>
      <c r="D20" s="103"/>
      <c r="E20" s="19"/>
      <c r="F20" s="19"/>
      <c r="G20" s="19"/>
      <c r="H20" s="19"/>
      <c r="I20" s="19"/>
      <c r="K20" s="169"/>
      <c r="L20" s="169"/>
      <c r="M20" s="169"/>
      <c r="N20" s="169"/>
      <c r="O20" s="169"/>
    </row>
  </sheetData>
  <mergeCells count="3">
    <mergeCell ref="D5:I5"/>
    <mergeCell ref="D7:I7"/>
    <mergeCell ref="A8:B8"/>
  </mergeCells>
  <pageMargins left="0.36" right="0.1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topLeftCell="A13" workbookViewId="0">
      <selection activeCell="C37" sqref="C37"/>
    </sheetView>
  </sheetViews>
  <sheetFormatPr defaultRowHeight="12.75" x14ac:dyDescent="0.25"/>
  <cols>
    <col min="1" max="1" width="9.140625" style="123"/>
    <col min="2" max="2" width="31.42578125" style="123" customWidth="1"/>
    <col min="3" max="10" width="10.42578125" style="123" customWidth="1"/>
    <col min="11" max="11" width="18.5703125" style="123" customWidth="1"/>
    <col min="12" max="16384" width="9.140625" style="123"/>
  </cols>
  <sheetData>
    <row r="2" spans="1:11" s="114" customFormat="1" ht="15.75" x14ac:dyDescent="0.25">
      <c r="A2" s="113" t="s">
        <v>91</v>
      </c>
      <c r="C2" s="115"/>
      <c r="G2" s="116"/>
      <c r="H2" s="116"/>
      <c r="I2" s="116"/>
    </row>
    <row r="3" spans="1:11" s="118" customFormat="1" x14ac:dyDescent="0.25">
      <c r="A3" s="117"/>
      <c r="G3" s="119"/>
      <c r="H3" s="119"/>
      <c r="I3" s="119"/>
    </row>
    <row r="4" spans="1:11" s="121" customFormat="1" x14ac:dyDescent="0.25">
      <c r="A4" s="120" t="s">
        <v>92</v>
      </c>
      <c r="C4" s="120"/>
      <c r="G4" s="122"/>
      <c r="H4" s="122"/>
      <c r="I4" s="122"/>
    </row>
    <row r="5" spans="1:11" ht="13.5" thickBot="1" x14ac:dyDescent="0.3">
      <c r="C5" s="124"/>
      <c r="E5" s="124"/>
      <c r="F5" s="124"/>
      <c r="G5" s="125"/>
      <c r="H5" s="125"/>
      <c r="I5" s="125"/>
    </row>
    <row r="6" spans="1:11" ht="33.75" customHeight="1" x14ac:dyDescent="0.25">
      <c r="A6" s="291" t="s">
        <v>93</v>
      </c>
      <c r="B6" s="294" t="s">
        <v>94</v>
      </c>
      <c r="C6" s="236" t="s">
        <v>95</v>
      </c>
      <c r="D6" s="236" t="s">
        <v>96</v>
      </c>
      <c r="E6" s="236" t="s">
        <v>97</v>
      </c>
      <c r="F6" s="236" t="s">
        <v>164</v>
      </c>
      <c r="G6" s="294" t="s">
        <v>165</v>
      </c>
      <c r="H6" s="294" t="s">
        <v>100</v>
      </c>
      <c r="I6" s="294" t="s">
        <v>101</v>
      </c>
      <c r="J6" s="294" t="s">
        <v>102</v>
      </c>
      <c r="K6" s="286" t="s">
        <v>48</v>
      </c>
    </row>
    <row r="7" spans="1:11" ht="12.75" customHeight="1" x14ac:dyDescent="0.25">
      <c r="A7" s="292"/>
      <c r="B7" s="289"/>
      <c r="C7" s="235" t="s">
        <v>103</v>
      </c>
      <c r="D7" s="235" t="s">
        <v>104</v>
      </c>
      <c r="E7" s="235" t="s">
        <v>104</v>
      </c>
      <c r="F7" s="289" t="s">
        <v>105</v>
      </c>
      <c r="G7" s="289"/>
      <c r="H7" s="289"/>
      <c r="I7" s="289"/>
      <c r="J7" s="289"/>
      <c r="K7" s="287"/>
    </row>
    <row r="8" spans="1:11" ht="50.25" customHeight="1" x14ac:dyDescent="0.25">
      <c r="A8" s="292"/>
      <c r="B8" s="289"/>
      <c r="C8" s="235" t="s">
        <v>106</v>
      </c>
      <c r="D8" s="235" t="s">
        <v>106</v>
      </c>
      <c r="E8" s="235" t="s">
        <v>106</v>
      </c>
      <c r="F8" s="289"/>
      <c r="G8" s="289"/>
      <c r="H8" s="289"/>
      <c r="I8" s="289"/>
      <c r="J8" s="289"/>
      <c r="K8" s="287"/>
    </row>
    <row r="9" spans="1:11" ht="69" customHeight="1" x14ac:dyDescent="0.25">
      <c r="A9" s="132" t="s">
        <v>166</v>
      </c>
      <c r="B9" s="133" t="s">
        <v>121</v>
      </c>
      <c r="C9" s="295">
        <v>52560</v>
      </c>
      <c r="D9" s="133">
        <v>2018</v>
      </c>
      <c r="E9" s="133">
        <v>2023</v>
      </c>
      <c r="F9" s="295">
        <v>38000</v>
      </c>
      <c r="G9" s="133">
        <v>560</v>
      </c>
      <c r="H9" s="295">
        <v>560</v>
      </c>
      <c r="I9" s="295">
        <v>560</v>
      </c>
      <c r="J9" s="295">
        <v>52560</v>
      </c>
      <c r="K9" s="296" t="s">
        <v>172</v>
      </c>
    </row>
    <row r="10" spans="1:11" ht="63" customHeight="1" x14ac:dyDescent="0.25">
      <c r="A10" s="132" t="s">
        <v>167</v>
      </c>
      <c r="B10" s="141" t="s">
        <v>123</v>
      </c>
      <c r="C10" s="295">
        <v>840</v>
      </c>
      <c r="D10" s="133">
        <v>2020</v>
      </c>
      <c r="E10" s="133">
        <v>2020</v>
      </c>
      <c r="F10" s="295">
        <v>0</v>
      </c>
      <c r="G10" s="133">
        <v>840</v>
      </c>
      <c r="H10" s="295">
        <v>121</v>
      </c>
      <c r="I10" s="295">
        <v>121</v>
      </c>
      <c r="J10" s="295">
        <v>121</v>
      </c>
      <c r="K10" s="296" t="s">
        <v>172</v>
      </c>
    </row>
    <row r="11" spans="1:11" ht="50.25" customHeight="1" thickBot="1" x14ac:dyDescent="0.3">
      <c r="A11" s="135" t="s">
        <v>168</v>
      </c>
      <c r="B11" s="164" t="s">
        <v>122</v>
      </c>
      <c r="C11" s="297">
        <v>3600</v>
      </c>
      <c r="D11" s="136">
        <v>2020</v>
      </c>
      <c r="E11" s="136">
        <v>2020</v>
      </c>
      <c r="F11" s="297">
        <v>0</v>
      </c>
      <c r="G11" s="136">
        <v>3600</v>
      </c>
      <c r="H11" s="297">
        <v>3131</v>
      </c>
      <c r="I11" s="297">
        <v>3131</v>
      </c>
      <c r="J11" s="297">
        <v>3131</v>
      </c>
      <c r="K11" s="298" t="s">
        <v>172</v>
      </c>
    </row>
    <row r="12" spans="1:11" x14ac:dyDescent="0.25">
      <c r="A12" s="125"/>
      <c r="B12" s="125"/>
      <c r="C12" s="125"/>
      <c r="D12" s="125"/>
      <c r="E12" s="125"/>
      <c r="F12" s="125"/>
      <c r="G12" s="125"/>
      <c r="H12" s="125"/>
      <c r="I12" s="125"/>
    </row>
    <row r="13" spans="1:11" x14ac:dyDescent="0.25">
      <c r="E13" s="125"/>
      <c r="F13" s="125"/>
      <c r="G13" s="125"/>
      <c r="H13" s="125"/>
      <c r="I13" s="125"/>
    </row>
    <row r="14" spans="1:11" x14ac:dyDescent="0.25">
      <c r="G14" s="125"/>
      <c r="H14" s="125"/>
      <c r="I14" s="125"/>
    </row>
    <row r="15" spans="1:11" s="121" customFormat="1" x14ac:dyDescent="0.25">
      <c r="A15" s="120" t="s">
        <v>107</v>
      </c>
      <c r="G15" s="122"/>
      <c r="H15" s="122"/>
      <c r="I15" s="122"/>
    </row>
    <row r="16" spans="1:11" ht="16.5" thickBot="1" x14ac:dyDescent="0.3">
      <c r="C16" s="138"/>
      <c r="D16" s="139"/>
      <c r="E16" s="124"/>
      <c r="F16" s="124"/>
      <c r="G16" s="139"/>
      <c r="H16" s="140"/>
      <c r="I16" s="140"/>
    </row>
    <row r="17" spans="1:12" ht="33.75" customHeight="1" x14ac:dyDescent="0.25">
      <c r="A17" s="291" t="s">
        <v>93</v>
      </c>
      <c r="B17" s="294" t="s">
        <v>94</v>
      </c>
      <c r="C17" s="126" t="s">
        <v>108</v>
      </c>
      <c r="D17" s="126" t="s">
        <v>95</v>
      </c>
      <c r="E17" s="126" t="s">
        <v>96</v>
      </c>
      <c r="F17" s="126" t="s">
        <v>109</v>
      </c>
      <c r="G17" s="126" t="s">
        <v>98</v>
      </c>
      <c r="H17" s="294" t="s">
        <v>99</v>
      </c>
      <c r="I17" s="294" t="s">
        <v>101</v>
      </c>
      <c r="J17" s="294" t="s">
        <v>100</v>
      </c>
      <c r="K17" s="294" t="s">
        <v>102</v>
      </c>
      <c r="L17" s="286" t="s">
        <v>48</v>
      </c>
    </row>
    <row r="18" spans="1:12" x14ac:dyDescent="0.25">
      <c r="A18" s="292"/>
      <c r="B18" s="289"/>
      <c r="C18" s="127" t="s">
        <v>110</v>
      </c>
      <c r="D18" s="127" t="s">
        <v>103</v>
      </c>
      <c r="E18" s="127" t="s">
        <v>104</v>
      </c>
      <c r="F18" s="127" t="s">
        <v>104</v>
      </c>
      <c r="G18" s="127" t="s">
        <v>105</v>
      </c>
      <c r="H18" s="289"/>
      <c r="I18" s="289"/>
      <c r="J18" s="289"/>
      <c r="K18" s="289"/>
      <c r="L18" s="287"/>
    </row>
    <row r="19" spans="1:12" ht="30.75" customHeight="1" thickBot="1" x14ac:dyDescent="0.3">
      <c r="A19" s="293"/>
      <c r="B19" s="290"/>
      <c r="C19" s="128"/>
      <c r="D19" s="128" t="s">
        <v>106</v>
      </c>
      <c r="E19" s="128" t="s">
        <v>106</v>
      </c>
      <c r="F19" s="128" t="s">
        <v>106</v>
      </c>
      <c r="G19" s="128"/>
      <c r="H19" s="290"/>
      <c r="I19" s="290"/>
      <c r="J19" s="290"/>
      <c r="K19" s="290"/>
      <c r="L19" s="288"/>
    </row>
    <row r="20" spans="1:12" x14ac:dyDescent="0.25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1"/>
    </row>
    <row r="21" spans="1:12" x14ac:dyDescent="0.25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4"/>
    </row>
    <row r="22" spans="1:12" x14ac:dyDescent="0.25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4"/>
    </row>
    <row r="23" spans="1:12" ht="13.5" thickBot="1" x14ac:dyDescent="0.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</row>
  </sheetData>
  <mergeCells count="15">
    <mergeCell ref="K6:K8"/>
    <mergeCell ref="F7:F8"/>
    <mergeCell ref="A17:A19"/>
    <mergeCell ref="B17:B19"/>
    <mergeCell ref="H17:H19"/>
    <mergeCell ref="I17:I19"/>
    <mergeCell ref="J17:J19"/>
    <mergeCell ref="K17:K19"/>
    <mergeCell ref="A6:A8"/>
    <mergeCell ref="B6:B8"/>
    <mergeCell ref="G6:G8"/>
    <mergeCell ref="H6:H8"/>
    <mergeCell ref="I6:I8"/>
    <mergeCell ref="J6:J8"/>
    <mergeCell ref="L17:L19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U15"/>
  <sheetViews>
    <sheetView workbookViewId="0">
      <selection activeCell="U11" sqref="U11"/>
    </sheetView>
  </sheetViews>
  <sheetFormatPr defaultRowHeight="15" x14ac:dyDescent="0.25"/>
  <cols>
    <col min="5" max="8" width="11.140625" customWidth="1"/>
    <col min="9" max="14" width="13.42578125" customWidth="1"/>
  </cols>
  <sheetData>
    <row r="1" spans="4:21" x14ac:dyDescent="0.25">
      <c r="E1">
        <v>2020</v>
      </c>
    </row>
    <row r="2" spans="4:21" ht="15.75" thickBot="1" x14ac:dyDescent="0.3"/>
    <row r="3" spans="4:21" x14ac:dyDescent="0.25">
      <c r="D3" s="218"/>
      <c r="E3" s="219"/>
      <c r="F3" s="219"/>
      <c r="G3" s="225"/>
      <c r="H3" s="225"/>
      <c r="I3" s="208" t="s">
        <v>147</v>
      </c>
      <c r="J3" s="210"/>
      <c r="K3" s="209" t="s">
        <v>148</v>
      </c>
      <c r="L3" s="210"/>
      <c r="M3" s="208" t="s">
        <v>149</v>
      </c>
      <c r="N3" s="210"/>
    </row>
    <row r="4" spans="4:21" s="4" customFormat="1" ht="30" x14ac:dyDescent="0.25">
      <c r="D4" s="220" t="s">
        <v>140</v>
      </c>
      <c r="E4" s="202" t="s">
        <v>141</v>
      </c>
      <c r="F4" s="202" t="s">
        <v>142</v>
      </c>
      <c r="G4" s="205" t="s">
        <v>143</v>
      </c>
      <c r="H4" s="205" t="s">
        <v>144</v>
      </c>
      <c r="I4" s="211" t="s">
        <v>145</v>
      </c>
      <c r="J4" s="212" t="s">
        <v>146</v>
      </c>
      <c r="K4" s="207" t="s">
        <v>145</v>
      </c>
      <c r="L4" s="212" t="s">
        <v>146</v>
      </c>
      <c r="M4" s="211" t="s">
        <v>145</v>
      </c>
      <c r="N4" s="212" t="s">
        <v>146</v>
      </c>
    </row>
    <row r="5" spans="4:21" ht="24.75" customHeight="1" x14ac:dyDescent="0.25">
      <c r="D5" s="217" t="s">
        <v>155</v>
      </c>
      <c r="E5" s="206" t="s">
        <v>150</v>
      </c>
      <c r="F5" s="206">
        <v>190</v>
      </c>
      <c r="G5" s="203">
        <v>41563</v>
      </c>
      <c r="H5" s="228">
        <f>G5/F5</f>
        <v>218.75263157894736</v>
      </c>
      <c r="I5" s="217">
        <v>70</v>
      </c>
      <c r="J5" s="213">
        <f>I5*H5</f>
        <v>15312.684210526315</v>
      </c>
      <c r="K5" s="204">
        <v>66</v>
      </c>
      <c r="L5" s="213">
        <f>K5*H5</f>
        <v>14437.673684210526</v>
      </c>
      <c r="M5" s="217">
        <v>54</v>
      </c>
      <c r="N5" s="213">
        <f>M5*H5</f>
        <v>11812.642105263158</v>
      </c>
      <c r="O5">
        <f>I5+K5+M5</f>
        <v>190</v>
      </c>
      <c r="P5">
        <f>F5-O5</f>
        <v>0</v>
      </c>
      <c r="R5" s="200">
        <f>N5+L5+J5</f>
        <v>41563</v>
      </c>
      <c r="S5">
        <f>G5-R5</f>
        <v>0</v>
      </c>
      <c r="U5" s="200">
        <f>J5+L5</f>
        <v>29750.357894736841</v>
      </c>
    </row>
    <row r="6" spans="4:21" ht="24.75" customHeight="1" x14ac:dyDescent="0.25">
      <c r="D6" s="217" t="s">
        <v>156</v>
      </c>
      <c r="E6" s="206" t="s">
        <v>151</v>
      </c>
      <c r="F6" s="206">
        <v>48</v>
      </c>
      <c r="G6" s="203">
        <v>2499</v>
      </c>
      <c r="H6" s="228">
        <f t="shared" ref="H6:H8" si="0">G6/F6</f>
        <v>52.0625</v>
      </c>
      <c r="I6" s="217">
        <f t="shared" ref="I6" si="1">F6/3</f>
        <v>16</v>
      </c>
      <c r="J6" s="213">
        <f t="shared" ref="J6:J8" si="2">I6*H6</f>
        <v>833</v>
      </c>
      <c r="K6" s="204">
        <v>16</v>
      </c>
      <c r="L6" s="213">
        <f t="shared" ref="L6:L8" si="3">K6*H6</f>
        <v>833</v>
      </c>
      <c r="M6" s="217">
        <v>16</v>
      </c>
      <c r="N6" s="213">
        <f t="shared" ref="N6:N8" si="4">M6*H6</f>
        <v>833</v>
      </c>
      <c r="O6">
        <f t="shared" ref="O6:O7" si="5">I6+K6+M6</f>
        <v>48</v>
      </c>
      <c r="P6">
        <f t="shared" ref="P6:P8" si="6">F6-O6</f>
        <v>0</v>
      </c>
      <c r="R6" s="200">
        <f t="shared" ref="R6:R8" si="7">N6+L6+J6</f>
        <v>2499</v>
      </c>
      <c r="S6">
        <f t="shared" ref="S6:S8" si="8">G6-R6</f>
        <v>0</v>
      </c>
      <c r="U6" s="200">
        <f t="shared" ref="U6:U8" si="9">J6+L6</f>
        <v>1666</v>
      </c>
    </row>
    <row r="7" spans="4:21" ht="24.75" customHeight="1" x14ac:dyDescent="0.25">
      <c r="D7" s="217" t="s">
        <v>157</v>
      </c>
      <c r="E7" s="206" t="s">
        <v>152</v>
      </c>
      <c r="F7" s="206">
        <v>13</v>
      </c>
      <c r="G7" s="203">
        <v>5592</v>
      </c>
      <c r="H7" s="228">
        <f t="shared" si="0"/>
        <v>430.15384615384613</v>
      </c>
      <c r="I7" s="217">
        <v>2</v>
      </c>
      <c r="J7" s="213">
        <f t="shared" si="2"/>
        <v>860.30769230769226</v>
      </c>
      <c r="K7" s="204">
        <v>5</v>
      </c>
      <c r="L7" s="213">
        <f t="shared" si="3"/>
        <v>2150.7692307692305</v>
      </c>
      <c r="M7" s="217">
        <v>6</v>
      </c>
      <c r="N7" s="213">
        <f t="shared" si="4"/>
        <v>2580.9230769230767</v>
      </c>
      <c r="O7">
        <f t="shared" si="5"/>
        <v>13</v>
      </c>
      <c r="P7">
        <f t="shared" si="6"/>
        <v>0</v>
      </c>
      <c r="R7" s="200">
        <f t="shared" si="7"/>
        <v>5591.9999999999991</v>
      </c>
      <c r="S7">
        <f t="shared" si="8"/>
        <v>0</v>
      </c>
      <c r="U7" s="200">
        <f t="shared" si="9"/>
        <v>3011.0769230769229</v>
      </c>
    </row>
    <row r="8" spans="4:21" ht="24.75" customHeight="1" x14ac:dyDescent="0.25">
      <c r="D8" s="217" t="s">
        <v>158</v>
      </c>
      <c r="E8" s="206" t="s">
        <v>153</v>
      </c>
      <c r="F8" s="206">
        <v>251</v>
      </c>
      <c r="G8" s="203">
        <v>1799</v>
      </c>
      <c r="H8" s="228">
        <f t="shared" si="0"/>
        <v>7.1673306772908365</v>
      </c>
      <c r="I8" s="217">
        <f>SUM(I5:I7)</f>
        <v>88</v>
      </c>
      <c r="J8" s="213">
        <f t="shared" si="2"/>
        <v>630.72509960159357</v>
      </c>
      <c r="K8" s="204">
        <f>SUM(K5:K7)</f>
        <v>87</v>
      </c>
      <c r="L8" s="213">
        <f t="shared" si="3"/>
        <v>623.55776892430276</v>
      </c>
      <c r="M8" s="217">
        <f>SUM(M5:M7)</f>
        <v>76</v>
      </c>
      <c r="N8" s="213">
        <f t="shared" si="4"/>
        <v>544.71713147410355</v>
      </c>
      <c r="O8">
        <f>SUM(O5:O7)</f>
        <v>251</v>
      </c>
      <c r="P8">
        <f t="shared" si="6"/>
        <v>0</v>
      </c>
      <c r="R8" s="200">
        <f t="shared" si="7"/>
        <v>1799</v>
      </c>
      <c r="S8">
        <f t="shared" si="8"/>
        <v>0</v>
      </c>
      <c r="U8" s="200">
        <f t="shared" si="9"/>
        <v>1254.2828685258964</v>
      </c>
    </row>
    <row r="9" spans="4:21" ht="24.75" customHeight="1" x14ac:dyDescent="0.25">
      <c r="D9" s="221" t="s">
        <v>159</v>
      </c>
      <c r="E9" s="201" t="s">
        <v>154</v>
      </c>
      <c r="F9" s="201"/>
      <c r="G9" s="203"/>
      <c r="H9" s="228"/>
      <c r="I9" s="217"/>
      <c r="J9" s="214"/>
      <c r="K9" s="204"/>
      <c r="L9" s="214"/>
      <c r="M9" s="217"/>
      <c r="N9" s="214"/>
      <c r="U9" s="200">
        <f>SUM(U5:U8)</f>
        <v>35681.71768633966</v>
      </c>
    </row>
    <row r="10" spans="4:21" ht="24.75" customHeight="1" thickBot="1" x14ac:dyDescent="0.3">
      <c r="D10" s="222"/>
      <c r="E10" s="223" t="s">
        <v>124</v>
      </c>
      <c r="F10" s="224"/>
      <c r="G10" s="226">
        <f>SUM(G5:G9)</f>
        <v>51453</v>
      </c>
      <c r="H10" s="229"/>
      <c r="I10" s="215">
        <f t="shared" ref="I10:N10" si="10">SUM(I5:I9)</f>
        <v>176</v>
      </c>
      <c r="J10" s="216">
        <f t="shared" si="10"/>
        <v>17636.717002435602</v>
      </c>
      <c r="K10" s="227">
        <f t="shared" si="10"/>
        <v>174</v>
      </c>
      <c r="L10" s="216">
        <f t="shared" si="10"/>
        <v>18045.000683904062</v>
      </c>
      <c r="M10" s="215">
        <f t="shared" si="10"/>
        <v>152</v>
      </c>
      <c r="N10" s="216">
        <f t="shared" si="10"/>
        <v>15771.282313660337</v>
      </c>
      <c r="O10" s="200">
        <f>J10+L10+N10</f>
        <v>51453</v>
      </c>
    </row>
    <row r="11" spans="4:21" x14ac:dyDescent="0.25">
      <c r="O11">
        <f t="shared" ref="O11" si="11">SUM(J11:N11)</f>
        <v>0</v>
      </c>
      <c r="U11" s="200">
        <f>L15-U9</f>
        <v>46.282313660340151</v>
      </c>
    </row>
    <row r="12" spans="4:21" x14ac:dyDescent="0.25">
      <c r="J12">
        <v>17663</v>
      </c>
      <c r="L12">
        <v>18065</v>
      </c>
      <c r="N12">
        <v>15725</v>
      </c>
      <c r="O12">
        <f>SUM(J12:N12)</f>
        <v>51453</v>
      </c>
      <c r="R12" s="200">
        <f>SUM(R5:R11)</f>
        <v>51453</v>
      </c>
    </row>
    <row r="14" spans="4:21" x14ac:dyDescent="0.25">
      <c r="J14" s="200">
        <f>J10-J12</f>
        <v>-26.282997564398102</v>
      </c>
    </row>
    <row r="15" spans="4:21" x14ac:dyDescent="0.25">
      <c r="J15" s="200"/>
      <c r="K15" s="200"/>
      <c r="L15" s="200">
        <f>J12+L12</f>
        <v>35728</v>
      </c>
      <c r="M15" s="200"/>
      <c r="N15" s="200"/>
    </row>
  </sheetData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Sheet3</vt:lpstr>
      <vt:lpstr>Sheet4</vt:lpstr>
      <vt:lpstr>Sheet5</vt:lpstr>
      <vt:lpstr>planifikimi per katermujor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2021-02-23T14:18:54Z</dcterms:modified>
</cp:coreProperties>
</file>