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775" yWindow="375" windowWidth="13815" windowHeight="1224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52511"/>
</workbook>
</file>

<file path=xl/calcChain.xml><?xml version="1.0" encoding="utf-8"?>
<calcChain xmlns="http://schemas.openxmlformats.org/spreadsheetml/2006/main">
  <c r="K11" i="3" l="1"/>
  <c r="J11" i="3" l="1"/>
  <c r="J18" i="3" s="1"/>
  <c r="C24" i="2" l="1"/>
  <c r="C20" i="2"/>
  <c r="C25" i="2" s="1"/>
  <c r="C16" i="2"/>
  <c r="C27" i="2" l="1"/>
  <c r="N18" i="3" l="1"/>
  <c r="M18" i="3"/>
  <c r="K18" i="3"/>
  <c r="H16" i="2" l="1"/>
  <c r="E16" i="2" l="1"/>
  <c r="N20" i="3" l="1"/>
  <c r="L13" i="3" l="1"/>
  <c r="L14" i="3"/>
  <c r="L12" i="3"/>
  <c r="I17" i="3" l="1"/>
  <c r="BY28" i="3" l="1"/>
  <c r="BY30" i="3" s="1"/>
  <c r="CF28" i="3"/>
  <c r="CF30" i="3" s="1"/>
  <c r="BT28" i="3"/>
  <c r="BV28" i="3"/>
  <c r="BV30" i="3" s="1"/>
  <c r="BW28" i="3"/>
  <c r="BW30" i="3" s="1"/>
  <c r="BX28" i="3"/>
  <c r="BX30" i="3" s="1"/>
  <c r="BZ28" i="3"/>
  <c r="CA28" i="3"/>
  <c r="CA30" i="3" s="1"/>
  <c r="CB28" i="3"/>
  <c r="CC28" i="3"/>
  <c r="CC30" i="3" s="1"/>
  <c r="BZ30" i="3"/>
  <c r="CB30" i="3"/>
  <c r="BS28" i="3" l="1"/>
  <c r="BS30" i="3" s="1"/>
  <c r="CD28" i="3"/>
  <c r="CD30" i="3" s="1"/>
  <c r="BL28" i="3"/>
  <c r="BN28" i="3"/>
  <c r="BR28" i="3" l="1"/>
  <c r="BR30" i="3" s="1"/>
  <c r="BU28" i="3"/>
  <c r="BU30" i="3" s="1"/>
  <c r="CG28" i="3"/>
  <c r="CG30" i="3" s="1"/>
  <c r="CE28" i="3"/>
  <c r="CE30" i="3" s="1"/>
  <c r="Q17" i="3" l="1"/>
  <c r="P17" i="3"/>
  <c r="R16" i="3" l="1"/>
  <c r="R17" i="3"/>
  <c r="H24" i="2" l="1"/>
  <c r="G24" i="2"/>
  <c r="F24" i="2"/>
  <c r="E24" i="2"/>
  <c r="D24" i="2"/>
  <c r="I23" i="2"/>
  <c r="I22" i="2"/>
  <c r="I21" i="2"/>
  <c r="H20" i="2"/>
  <c r="H25" i="2" s="1"/>
  <c r="G20" i="2"/>
  <c r="G25" i="2" s="1"/>
  <c r="F20" i="2"/>
  <c r="F25" i="2" s="1"/>
  <c r="E20" i="2"/>
  <c r="D20" i="2"/>
  <c r="I19" i="2"/>
  <c r="I18" i="2"/>
  <c r="I17" i="2"/>
  <c r="G16" i="2"/>
  <c r="F16" i="2"/>
  <c r="D16" i="2"/>
  <c r="I15" i="2"/>
  <c r="I14" i="2"/>
  <c r="I13" i="2"/>
  <c r="I12" i="2"/>
  <c r="I11" i="2"/>
  <c r="I10" i="2"/>
  <c r="I9" i="2"/>
  <c r="E25" i="2" l="1"/>
  <c r="I24" i="2"/>
  <c r="E27" i="2"/>
  <c r="I20" i="2"/>
  <c r="I25" i="2" s="1"/>
  <c r="G27" i="2"/>
  <c r="I16" i="2"/>
  <c r="H27" i="2"/>
  <c r="D25" i="2"/>
  <c r="D27" i="2" s="1"/>
  <c r="F27" i="2"/>
  <c r="I27" i="2" l="1"/>
  <c r="M19" i="3" l="1"/>
  <c r="I12" i="4" l="1"/>
  <c r="I11" i="4"/>
  <c r="I10" i="4"/>
  <c r="I9" i="4"/>
  <c r="O14" i="3"/>
  <c r="I14" i="3"/>
  <c r="F14" i="3"/>
  <c r="O13" i="3"/>
  <c r="I13" i="3"/>
  <c r="F13" i="3"/>
  <c r="O12" i="3"/>
  <c r="I12" i="3"/>
  <c r="F12" i="3"/>
  <c r="O11" i="3"/>
  <c r="L11" i="3"/>
  <c r="L18" i="3" s="1"/>
  <c r="I11" i="3"/>
  <c r="F11" i="3"/>
  <c r="H18" i="1"/>
  <c r="H20" i="1" s="1"/>
  <c r="G18" i="1"/>
  <c r="G20" i="1" s="1"/>
  <c r="F18" i="1"/>
  <c r="F20" i="1" s="1"/>
  <c r="E18" i="1"/>
  <c r="E20" i="1" s="1"/>
  <c r="D18" i="1"/>
  <c r="D20" i="1" s="1"/>
  <c r="C18" i="1"/>
  <c r="C20" i="1" s="1"/>
  <c r="I16" i="1"/>
  <c r="I15" i="1"/>
  <c r="I14" i="1"/>
  <c r="I13" i="1"/>
  <c r="I12" i="1"/>
  <c r="O18" i="3" l="1"/>
  <c r="L19" i="3"/>
  <c r="P13" i="3"/>
  <c r="I18" i="1"/>
  <c r="Q13" i="3"/>
  <c r="Q14" i="3"/>
  <c r="R11" i="3"/>
  <c r="R13" i="3"/>
  <c r="P11" i="3"/>
  <c r="P12" i="3"/>
  <c r="R14" i="3"/>
  <c r="Q11" i="3"/>
  <c r="R12" i="3"/>
  <c r="P14" i="3"/>
  <c r="Q12" i="3"/>
</calcChain>
</file>

<file path=xl/sharedStrings.xml><?xml version="1.0" encoding="utf-8"?>
<sst xmlns="http://schemas.openxmlformats.org/spreadsheetml/2006/main" count="256" uniqueCount="174">
  <si>
    <t>ANEKSI nr.1 "Raporti i Shpenzimeve sipas Programeve"</t>
  </si>
  <si>
    <t>ne 000/leke</t>
  </si>
  <si>
    <t>Emri i Grupit</t>
  </si>
  <si>
    <t>MINISTRIA E DREJTESISE</t>
  </si>
  <si>
    <t>Kodi i Grupit</t>
  </si>
  <si>
    <t>Programet</t>
  </si>
  <si>
    <t>Shpenzimet e Ministrisë/Institucionit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</si>
  <si>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</si>
  <si>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</si>
  <si>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</si>
  <si>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</si>
  <si>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</si>
  <si>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</si>
  <si>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</si>
  <si>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</si>
  <si>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</si>
  <si>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</si>
  <si>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</si>
  <si>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Titulli</t>
  </si>
  <si>
    <t>Emertimi</t>
  </si>
  <si>
    <t>01120</t>
  </si>
  <si>
    <t>Qendra e Botimeve Zyrtare</t>
  </si>
  <si>
    <t>Totali i Shpenzimeve te Ministrise</t>
  </si>
  <si>
    <t xml:space="preserve">Shpenzime nga te Ardhurat Jashte limitit </t>
  </si>
  <si>
    <t xml:space="preserve">Totali </t>
  </si>
  <si>
    <t>ANEKSI nr.2 "Raporti i Shpenzimeve  të Programit sipas Shpenzimeve"</t>
  </si>
  <si>
    <t>14</t>
  </si>
  <si>
    <t>Programi</t>
  </si>
  <si>
    <t>QENDRA E BOTIMEVE ZYRTARE</t>
  </si>
  <si>
    <t>Kodi i Programit</t>
  </si>
  <si>
    <t>1014045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</si>
  <si>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</si>
  <si>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</si>
  <si>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</si>
  <si>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</si>
  <si>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</si>
  <si>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</si>
  <si>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</si>
  <si>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</si>
  <si>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</si>
  <si>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</si>
  <si>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</si>
  <si>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</si>
  <si>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</si>
  <si>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</si>
  <si>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</si>
  <si>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</si>
  <si>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</si>
  <si>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</si>
  <si>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</si>
  <si>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</si>
  <si>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</si>
  <si>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</si>
  <si>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</si>
  <si>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</si>
  <si>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</si>
  <si>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</si>
  <si>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</si>
  <si>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</si>
  <si>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</si>
  <si>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</si>
  <si>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</si>
  <si>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</si>
  <si>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</si>
  <si>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</si>
  <si>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</si>
  <si>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</si>
  <si>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</si>
  <si>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</si>
  <si>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</si>
  <si>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</si>
  <si>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</si>
  <si>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</si>
  <si>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Nr fletoresh</t>
  </si>
  <si>
    <t>B</t>
  </si>
  <si>
    <t>Nr botimesh</t>
  </si>
  <si>
    <t>C</t>
  </si>
  <si>
    <t>Nr buletini</t>
  </si>
  <si>
    <t>D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</si>
  <si>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</si>
  <si>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</si>
  <si>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</si>
  <si>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</si>
  <si>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</si>
  <si>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Treguesi i Performances .....</t>
  </si>
  <si>
    <t>ANEKSI nr.4 "Raporti i realizimit te objektivave te politikes se programit"</t>
  </si>
  <si>
    <t>Emertimi i programit:</t>
  </si>
  <si>
    <t>Qellimi 1</t>
  </si>
  <si>
    <t>.....</t>
  </si>
  <si>
    <t>**Treguesit e performancës/Produktet:</t>
  </si>
  <si>
    <t>Kodi i
Treguesit te Performances/Produktit</t>
  </si>
  <si>
    <t>Niveli faktik i  vitit paraardhes</t>
  </si>
  <si>
    <t>Niveli i planifikuar ne vitin korent</t>
  </si>
  <si>
    <t>% e Realizimit te Treguesit te Performances/Produktit</t>
  </si>
  <si>
    <t>Objektivi 1.1</t>
  </si>
  <si>
    <t xml:space="preserve">Objektivi 1.2 </t>
  </si>
  <si>
    <t>Objektivi 1.3</t>
  </si>
  <si>
    <t xml:space="preserve">         Njekohesisht, per ata tregues performance te cilet nuk vleresohen mbi baze vjetore por disa vjecare (psh vleresime ndekombetare te tilla si: OBI, PISA score, PEFA score, etc), si nivel i vitit paraardhes vendoset niveli me i fundit i regjistruar per ta.</t>
  </si>
  <si>
    <t>E</t>
  </si>
  <si>
    <t>F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</si>
  <si>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</si>
  <si>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</si>
  <si>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</si>
  <si>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</si>
  <si>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</si>
  <si>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</si>
  <si>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</si>
  <si>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</si>
  <si>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Plani i buxhetit viti 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</si>
  <si>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</si>
  <si>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</si>
  <si>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</si>
  <si>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</si>
  <si>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</si>
  <si>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</si>
  <si>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</si>
  <si>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</si>
  <si>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</si>
  <si>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</si>
  <si>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</si>
  <si>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numer fletore</t>
  </si>
  <si>
    <t>Objektivi 1.4</t>
  </si>
  <si>
    <t>numer botime</t>
  </si>
  <si>
    <t>numer buletini</t>
  </si>
  <si>
    <t>numer botimesh online</t>
  </si>
  <si>
    <r>
      <rPr>
        <b/>
        <sz val="10"/>
        <color indexed="60"/>
        <rFont val="Calibri"/>
        <family val="2"/>
        <charset val="238"/>
      </rPr>
      <t>*</t>
    </r>
    <r>
      <rPr>
        <b/>
        <sz val="10"/>
        <color indexed="60"/>
        <rFont val="Calibri"/>
        <family val="2"/>
      </rPr>
      <t>Objektivat e politikës*:</t>
    </r>
  </si>
  <si>
    <r>
      <t>Emertimi i Treguesit te Performances</t>
    </r>
    <r>
      <rPr>
        <b/>
        <sz val="10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</si>
  <si>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r>
      <rPr>
        <b/>
        <i/>
        <sz val="10"/>
        <color indexed="60"/>
        <rFont val="Calibri"/>
        <family val="2"/>
        <charset val="238"/>
      </rPr>
      <t>*Objektivat e listuar jane ne funksion te permbushjes se qellimit te mesiperm te politikes. Nese specifikohet me shume se 1 Qellim, ai se bashku me objektivat e tij (psh Qellimi 2 me Objektiv 2.1; 2.2; etj) duhet te futen ne nje tabele tjeter te ngjashme, ne vazhdim te kesaj.</t>
    </r>
  </si>
  <si>
    <r>
      <rPr>
        <b/>
        <i/>
        <sz val="10"/>
        <color indexed="60"/>
        <rFont val="Calibri"/>
        <family val="2"/>
        <charset val="238"/>
      </rPr>
      <t xml:space="preserve">** Si tregues për vlerësimin e performancës së objektivave, krahas produkteve, shërbejnë edhe tregues të tjerë të matshëm të lidhur me to. Këto mund të jene standarte të njohura të fushës; tregues statistikorë; indekse kombëtare e ndërkombëtare,etj. </t>
    </r>
  </si>
  <si>
    <r>
      <rPr>
        <b/>
        <i/>
        <sz val="10"/>
        <color indexed="60"/>
        <rFont val="Calibri"/>
        <family val="2"/>
        <charset val="238"/>
      </rPr>
      <t>***Ketu listohen te gjithe treguesit e performances, perfshi dhe produktet. Raportimi per produktet behet periodik dhe vjetor, ndersa raportimi per treguesit e performances mund te behet edhe vetem vjetor, nqs matshmeria e tyre periodike paraqet veshtiresi objektive.</t>
    </r>
  </si>
  <si>
    <t>Blerje pajisje kompjuterike</t>
  </si>
  <si>
    <t>Blerje pajisje zyre</t>
  </si>
  <si>
    <t>Ndertimi I arkives elektronike</t>
  </si>
  <si>
    <t>nr pajisje</t>
  </si>
  <si>
    <t>Botimi I akteve ne fletore zyrtare brenda afateve ligjore</t>
  </si>
  <si>
    <t>Botimi I akteve ne buletinin e njoftimeve zyrtare brenda afateve ligjore</t>
  </si>
  <si>
    <t>Botimi I kodeve dhe permbledheseve te legjislacionit te perditesuara, ne kohe reale</t>
  </si>
  <si>
    <t>Botimi elektronik I fletores zyrtare, Buletinit te njoftimeve zyrtare, kodeve dhe permbledheseve te legjislacionit</t>
  </si>
  <si>
    <t>Ndertimi I arkives elektronike te akteve</t>
  </si>
  <si>
    <t>Objektivi 1.5</t>
  </si>
  <si>
    <t>Objektivi 1.6</t>
  </si>
  <si>
    <t>Objektivi 1.7</t>
  </si>
  <si>
    <t>G</t>
  </si>
  <si>
    <t>H</t>
  </si>
  <si>
    <t>numer pajisje</t>
  </si>
  <si>
    <t>numer sistemi</t>
  </si>
  <si>
    <t>Botimi në kohën më të shkurtër i akteve juridike , duke rritur aksesin e publikut në ligj dhe transparencë të normave juridike për një zbatim sa më të mirë të tyre.</t>
  </si>
  <si>
    <t>M140312</t>
  </si>
  <si>
    <t xml:space="preserve">Prane QBZ ka qene me I vogel numri I akteve te ardhura per botim ne buletinin e njoftimeve zyrtare zyrtare  </t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</si>
  <si>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katermujori III progresiv</t>
    </r>
    <r>
      <rPr>
        <b/>
        <sz val="8"/>
        <rFont val="Arial"/>
        <family val="2"/>
        <charset val="238"/>
      </rPr>
      <t>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</si>
  <si>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 mujori III progresiv</t>
    </r>
    <r>
      <rPr>
        <b/>
        <sz val="8"/>
        <rFont val="Arial"/>
        <family val="2"/>
        <charset val="238"/>
      </rPr>
      <t>)</t>
    </r>
  </si>
  <si>
    <t>i
vitit paraardhes
Viti 2020</t>
  </si>
  <si>
    <t>Viti  2021</t>
  </si>
  <si>
    <t>Plan Fillestar Viti 2021</t>
  </si>
  <si>
    <t>Plan i Rishikuar Viti_2021</t>
  </si>
  <si>
    <t>i vitit paraardhes
Viti 2020</t>
  </si>
  <si>
    <t>Plan                   Viti 2021</t>
  </si>
  <si>
    <t>Plan i Rishikuar Viti 2021</t>
  </si>
  <si>
    <t>Blerje pajisje kompjuterike(printer digital me ngjyra)</t>
  </si>
  <si>
    <t>Buxheti 2021</t>
  </si>
  <si>
    <t xml:space="preserve">Prane QBZ ka qene me I vogel numri I akteve te ardhura per botim ne fletore zyrtare  </t>
  </si>
  <si>
    <t xml:space="preserve">Prane QBZ ka qene me I vogel numri I akteve te ardhura per botim ne fletore zyrtaredhe  buletinin e njoftimeve zyrtare  </t>
  </si>
  <si>
    <t>Periudha e Raportimit:  VITI 2021  janar - prill 2021</t>
  </si>
  <si>
    <t>Ne zbatim te Ligjit nr.78/2014 "Per  organizimin dhe funksionimin e Qendres se Botimeve Zyrtare", jane zabtuar me perpikmeri detyrimi ligjor per botimin brenda afatve te akteve te botueshme si dhe perditesimi I ndryshimeve ne legjislacion si dhe grupimi i tyre sipas fushave te veprimtarise se tyre</t>
  </si>
  <si>
    <t>i
Periudhes/progresiv Katermujori II</t>
  </si>
  <si>
    <t xml:space="preserve"> Plani i Periudhes/progresiv katermujori III</t>
  </si>
  <si>
    <t xml:space="preserve"> Plani i Periudhes/progresiv 4 mujori i III</t>
  </si>
  <si>
    <t>i
Periudhes/progresiv 4 mujori III</t>
  </si>
  <si>
    <r>
      <t xml:space="preserve">Sasia (sipas </t>
    </r>
    <r>
      <rPr>
        <b/>
        <sz val="7.5"/>
        <color indexed="60"/>
        <rFont val="Arial"/>
        <family val="2"/>
      </rPr>
      <t>planit</t>
    </r>
    <r>
      <rPr>
        <b/>
        <sz val="7.5"/>
        <rFont val="Arial"/>
        <family val="2"/>
      </rPr>
      <t xml:space="preserve"> </t>
    </r>
    <r>
      <rPr>
        <b/>
        <sz val="7.5"/>
        <color indexed="60"/>
        <rFont val="Arial"/>
        <family val="2"/>
      </rPr>
      <t>te rishikuar</t>
    </r>
    <r>
      <rPr>
        <b/>
        <sz val="7.5"/>
        <rFont val="Arial"/>
        <family val="2"/>
      </rPr>
      <t xml:space="preserve"> te katermujori III)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</si>
  <si>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tekatermujori III)</t>
    </r>
  </si>
  <si>
    <t>Procedura e prokurimit qe ndiqej nga AKSHI nuk perfundoi brenda vitit buxhetor</t>
  </si>
  <si>
    <t>Niveli i rishikuar ne vitin korent (katermujoriI III)</t>
  </si>
  <si>
    <t>Niveli faktik ne fund te katermujorit III</t>
  </si>
  <si>
    <t>Plani i buxhetit viti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</si>
</sst>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sz val="12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b/>
      <sz val="10"/>
      <color indexed="60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 Light"/>
      <family val="2"/>
    </font>
    <font>
      <b/>
      <sz val="7.5"/>
      <name val="Arial"/>
      <family val="2"/>
    </font>
    <font>
      <b/>
      <sz val="7.5"/>
      <color indexed="60"/>
      <name val="Arial"/>
      <family val="2"/>
    </font>
    <font>
      <sz val="11"/>
      <color theme="0"/>
      <name val="Calibri"/>
      <family val="2"/>
      <scheme val="minor"/>
    </font>
    <font>
      <sz val="7"/>
      <name val="Arial"/>
      <family val="2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3" fillId="0" borderId="0"/>
  </cellStyleXfs>
  <cellXfs count="31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4" xfId="0" applyFont="1" applyFill="1" applyBorder="1" applyAlignment="1"/>
    <xf numFmtId="0" fontId="8" fillId="0" borderId="8" xfId="0" applyFont="1" applyFill="1" applyBorder="1" applyAlignment="1">
      <alignment horizontal="center"/>
    </xf>
    <xf numFmtId="0" fontId="8" fillId="0" borderId="1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8" fillId="3" borderId="26" xfId="0" applyNumberFormat="1" applyFont="1" applyFill="1" applyBorder="1" applyAlignment="1">
      <alignment horizontal="center" vertical="top" wrapText="1"/>
    </xf>
    <xf numFmtId="164" fontId="8" fillId="3" borderId="27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 vertical="top" wrapText="1"/>
    </xf>
    <xf numFmtId="0" fontId="6" fillId="0" borderId="27" xfId="0" applyFont="1" applyBorder="1" applyAlignment="1">
      <alignment horizontal="center"/>
    </xf>
    <xf numFmtId="164" fontId="12" fillId="3" borderId="31" xfId="0" applyNumberFormat="1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8" fillId="0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4" xfId="0" applyFont="1" applyFill="1" applyBorder="1" applyAlignment="1"/>
    <xf numFmtId="49" fontId="17" fillId="2" borderId="37" xfId="0" applyNumberFormat="1" applyFont="1" applyFill="1" applyBorder="1" applyAlignment="1">
      <alignment horizontal="center"/>
    </xf>
    <xf numFmtId="0" fontId="6" fillId="0" borderId="38" xfId="0" applyFont="1" applyFill="1" applyBorder="1" applyAlignment="1"/>
    <xf numFmtId="0" fontId="6" fillId="0" borderId="18" xfId="0" applyFont="1" applyFill="1" applyBorder="1" applyAlignment="1"/>
    <xf numFmtId="49" fontId="18" fillId="0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64" fontId="6" fillId="2" borderId="8" xfId="0" applyNumberFormat="1" applyFont="1" applyFill="1" applyBorder="1" applyAlignment="1">
      <alignment horizontal="right"/>
    </xf>
    <xf numFmtId="164" fontId="17" fillId="3" borderId="3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4" fontId="19" fillId="3" borderId="8" xfId="0" applyNumberFormat="1" applyFont="1" applyFill="1" applyBorder="1" applyAlignment="1">
      <alignment horizontal="center"/>
    </xf>
    <xf numFmtId="164" fontId="10" fillId="3" borderId="37" xfId="0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 wrapText="1"/>
    </xf>
    <xf numFmtId="164" fontId="20" fillId="3" borderId="8" xfId="0" applyNumberFormat="1" applyFont="1" applyFill="1" applyBorder="1" applyAlignment="1">
      <alignment horizontal="center"/>
    </xf>
    <xf numFmtId="164" fontId="11" fillId="3" borderId="37" xfId="0" applyNumberFormat="1" applyFont="1" applyFill="1" applyBorder="1" applyAlignment="1">
      <alignment horizontal="center"/>
    </xf>
    <xf numFmtId="164" fontId="20" fillId="2" borderId="8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64" fontId="10" fillId="4" borderId="8" xfId="0" applyNumberFormat="1" applyFont="1" applyFill="1" applyBorder="1" applyAlignment="1">
      <alignment horizontal="center"/>
    </xf>
    <xf numFmtId="164" fontId="10" fillId="4" borderId="37" xfId="0" applyNumberFormat="1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2" borderId="8" xfId="0" applyNumberFormat="1" applyFont="1" applyFill="1" applyBorder="1" applyAlignment="1">
      <alignment horizontal="center"/>
    </xf>
    <xf numFmtId="164" fontId="11" fillId="0" borderId="37" xfId="0" applyNumberFormat="1" applyFont="1" applyBorder="1" applyAlignment="1">
      <alignment horizontal="center"/>
    </xf>
    <xf numFmtId="164" fontId="10" fillId="5" borderId="43" xfId="0" applyNumberFormat="1" applyFont="1" applyFill="1" applyBorder="1" applyAlignment="1">
      <alignment horizontal="center"/>
    </xf>
    <xf numFmtId="164" fontId="10" fillId="5" borderId="44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/>
    <xf numFmtId="0" fontId="14" fillId="0" borderId="0" xfId="0" applyFont="1" applyBorder="1"/>
    <xf numFmtId="0" fontId="1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4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31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3" fillId="2" borderId="40" xfId="0" applyFont="1" applyFill="1" applyBorder="1" applyAlignment="1">
      <alignment horizontal="center" vertical="center"/>
    </xf>
    <xf numFmtId="3" fontId="33" fillId="2" borderId="8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164" fontId="6" fillId="2" borderId="58" xfId="0" applyNumberFormat="1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2" fillId="0" borderId="0" xfId="0" applyFont="1"/>
    <xf numFmtId="0" fontId="34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0" xfId="2" applyFill="1" applyAlignment="1">
      <alignment vertical="center"/>
    </xf>
    <xf numFmtId="0" fontId="33" fillId="0" borderId="0" xfId="2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0" fontId="33" fillId="0" borderId="0" xfId="2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33" fillId="0" borderId="0" xfId="2" applyFill="1" applyBorder="1" applyAlignment="1">
      <alignment vertical="center" wrapText="1"/>
    </xf>
    <xf numFmtId="0" fontId="8" fillId="0" borderId="73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33" fillId="2" borderId="77" xfId="2" applyFill="1" applyBorder="1" applyAlignment="1">
      <alignment vertical="center" wrapText="1"/>
    </xf>
    <xf numFmtId="0" fontId="33" fillId="2" borderId="39" xfId="2" applyFill="1" applyBorder="1" applyAlignment="1">
      <alignment vertical="center" wrapText="1"/>
    </xf>
    <xf numFmtId="0" fontId="33" fillId="2" borderId="23" xfId="2" applyFill="1" applyBorder="1" applyAlignment="1">
      <alignment vertical="center" wrapText="1"/>
    </xf>
    <xf numFmtId="0" fontId="33" fillId="2" borderId="4" xfId="2" applyFill="1" applyBorder="1" applyAlignment="1">
      <alignment vertical="center" wrapText="1"/>
    </xf>
    <xf numFmtId="0" fontId="33" fillId="2" borderId="8" xfId="2" applyFill="1" applyBorder="1" applyAlignment="1">
      <alignment vertical="center" wrapText="1"/>
    </xf>
    <xf numFmtId="0" fontId="33" fillId="2" borderId="37" xfId="2" applyFill="1" applyBorder="1" applyAlignment="1">
      <alignment vertical="center" wrapText="1"/>
    </xf>
    <xf numFmtId="0" fontId="33" fillId="2" borderId="66" xfId="2" applyFill="1" applyBorder="1" applyAlignment="1">
      <alignment vertical="center" wrapText="1"/>
    </xf>
    <xf numFmtId="0" fontId="33" fillId="2" borderId="43" xfId="2" applyFill="1" applyBorder="1" applyAlignment="1">
      <alignment vertical="center" wrapText="1"/>
    </xf>
    <xf numFmtId="0" fontId="33" fillId="2" borderId="44" xfId="2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41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36" fillId="2" borderId="8" xfId="0" applyFont="1" applyFill="1" applyBorder="1" applyAlignment="1">
      <alignment horizontal="left" vertical="center" wrapText="1"/>
    </xf>
    <xf numFmtId="0" fontId="42" fillId="0" borderId="48" xfId="0" applyFont="1" applyBorder="1" applyAlignment="1">
      <alignment horizontal="center" vertical="center" wrapText="1"/>
    </xf>
    <xf numFmtId="0" fontId="43" fillId="2" borderId="51" xfId="0" applyFont="1" applyFill="1" applyBorder="1" applyAlignment="1">
      <alignment horizontal="center" vertical="center" wrapText="1"/>
    </xf>
    <xf numFmtId="0" fontId="42" fillId="0" borderId="51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36" fillId="2" borderId="8" xfId="0" applyNumberFormat="1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16" fillId="2" borderId="68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16" fillId="0" borderId="69" xfId="0" applyFont="1" applyFill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49" fillId="0" borderId="37" xfId="0" applyFont="1" applyFill="1" applyBorder="1" applyAlignment="1">
      <alignment horizontal="center" vertical="center" wrapText="1"/>
    </xf>
    <xf numFmtId="9" fontId="33" fillId="3" borderId="7" xfId="1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 wrapText="1"/>
    </xf>
    <xf numFmtId="0" fontId="36" fillId="2" borderId="43" xfId="0" applyFont="1" applyFill="1" applyBorder="1" applyAlignment="1">
      <alignment horizontal="left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36" fillId="0" borderId="71" xfId="0" applyFont="1" applyFill="1" applyBorder="1" applyAlignment="1">
      <alignment horizontal="center" vertical="center" wrapText="1"/>
    </xf>
    <xf numFmtId="0" fontId="44" fillId="0" borderId="43" xfId="0" applyFont="1" applyFill="1" applyBorder="1" applyAlignment="1">
      <alignment horizontal="center" vertical="center" wrapText="1"/>
    </xf>
    <xf numFmtId="0" fontId="44" fillId="0" borderId="44" xfId="0" applyFont="1" applyFill="1" applyBorder="1" applyAlignment="1">
      <alignment horizontal="center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9" fillId="2" borderId="39" xfId="2" applyFont="1" applyFill="1" applyBorder="1" applyAlignment="1">
      <alignment vertical="center" wrapText="1"/>
    </xf>
    <xf numFmtId="0" fontId="50" fillId="0" borderId="0" xfId="2" applyFont="1" applyFill="1"/>
    <xf numFmtId="0" fontId="50" fillId="0" borderId="4" xfId="2" applyFont="1" applyFill="1" applyBorder="1"/>
    <xf numFmtId="0" fontId="50" fillId="0" borderId="8" xfId="2" applyFont="1" applyFill="1" applyBorder="1"/>
    <xf numFmtId="0" fontId="50" fillId="0" borderId="37" xfId="2" applyFont="1" applyFill="1" applyBorder="1"/>
    <xf numFmtId="3" fontId="50" fillId="0" borderId="4" xfId="2" applyNumberFormat="1" applyFont="1" applyFill="1" applyBorder="1"/>
    <xf numFmtId="3" fontId="50" fillId="0" borderId="8" xfId="2" applyNumberFormat="1" applyFont="1" applyFill="1" applyBorder="1"/>
    <xf numFmtId="0" fontId="50" fillId="0" borderId="78" xfId="2" applyFont="1" applyFill="1" applyBorder="1"/>
    <xf numFmtId="0" fontId="50" fillId="0" borderId="79" xfId="2" applyFont="1" applyFill="1" applyBorder="1"/>
    <xf numFmtId="0" fontId="50" fillId="0" borderId="66" xfId="2" applyFont="1" applyFill="1" applyBorder="1"/>
    <xf numFmtId="0" fontId="50" fillId="0" borderId="43" xfId="2" applyFont="1" applyFill="1" applyBorder="1"/>
    <xf numFmtId="0" fontId="50" fillId="0" borderId="44" xfId="2" applyFont="1" applyFill="1" applyBorder="1"/>
    <xf numFmtId="0" fontId="30" fillId="0" borderId="24" xfId="0" applyFont="1" applyBorder="1" applyAlignment="1">
      <alignment horizontal="center"/>
    </xf>
    <xf numFmtId="49" fontId="9" fillId="0" borderId="40" xfId="0" applyNumberFormat="1" applyFont="1" applyBorder="1" applyAlignment="1">
      <alignment horizontal="center" vertical="center"/>
    </xf>
    <xf numFmtId="0" fontId="33" fillId="2" borderId="41" xfId="0" applyFont="1" applyFill="1" applyBorder="1" applyAlignment="1">
      <alignment horizontal="center" vertical="center"/>
    </xf>
    <xf numFmtId="3" fontId="33" fillId="2" borderId="48" xfId="0" applyNumberFormat="1" applyFont="1" applyFill="1" applyBorder="1" applyAlignment="1">
      <alignment horizontal="right" vertical="center"/>
    </xf>
    <xf numFmtId="3" fontId="33" fillId="2" borderId="51" xfId="0" applyNumberFormat="1" applyFont="1" applyFill="1" applyBorder="1" applyAlignment="1">
      <alignment horizontal="right" vertical="center"/>
    </xf>
    <xf numFmtId="3" fontId="33" fillId="3" borderId="83" xfId="0" applyNumberFormat="1" applyFont="1" applyFill="1" applyBorder="1" applyAlignment="1">
      <alignment horizontal="right" vertical="center"/>
    </xf>
    <xf numFmtId="3" fontId="33" fillId="2" borderId="4" xfId="0" applyNumberFormat="1" applyFont="1" applyFill="1" applyBorder="1" applyAlignment="1">
      <alignment horizontal="right" vertical="center"/>
    </xf>
    <xf numFmtId="3" fontId="33" fillId="3" borderId="37" xfId="0" applyNumberFormat="1" applyFont="1" applyFill="1" applyBorder="1" applyAlignment="1">
      <alignment horizontal="right" vertical="center"/>
    </xf>
    <xf numFmtId="3" fontId="33" fillId="2" borderId="66" xfId="0" applyNumberFormat="1" applyFont="1" applyFill="1" applyBorder="1" applyAlignment="1">
      <alignment horizontal="right" vertical="center"/>
    </xf>
    <xf numFmtId="3" fontId="33" fillId="2" borderId="43" xfId="0" applyNumberFormat="1" applyFont="1" applyFill="1" applyBorder="1" applyAlignment="1">
      <alignment horizontal="right" vertical="center"/>
    </xf>
    <xf numFmtId="3" fontId="33" fillId="3" borderId="44" xfId="0" applyNumberFormat="1" applyFont="1" applyFill="1" applyBorder="1" applyAlignment="1">
      <alignment horizontal="right" vertical="center"/>
    </xf>
    <xf numFmtId="3" fontId="33" fillId="3" borderId="49" xfId="0" applyNumberFormat="1" applyFont="1" applyFill="1" applyBorder="1" applyAlignment="1">
      <alignment horizontal="right" vertical="center"/>
    </xf>
    <xf numFmtId="3" fontId="33" fillId="3" borderId="5" xfId="0" applyNumberFormat="1" applyFont="1" applyFill="1" applyBorder="1" applyAlignment="1">
      <alignment horizontal="right" vertical="center"/>
    </xf>
    <xf numFmtId="3" fontId="33" fillId="3" borderId="7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3" fontId="53" fillId="6" borderId="0" xfId="0" applyNumberFormat="1" applyFont="1" applyFill="1"/>
    <xf numFmtId="3" fontId="54" fillId="2" borderId="81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70" xfId="0" applyNumberFormat="1" applyFont="1" applyBorder="1" applyAlignment="1">
      <alignment horizontal="center" vertical="center"/>
    </xf>
    <xf numFmtId="49" fontId="9" fillId="0" borderId="75" xfId="0" applyNumberFormat="1" applyFont="1" applyBorder="1" applyAlignment="1">
      <alignment horizontal="center" vertical="center"/>
    </xf>
    <xf numFmtId="3" fontId="49" fillId="0" borderId="37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55" fillId="0" borderId="37" xfId="0" applyFont="1" applyFill="1" applyBorder="1" applyAlignment="1">
      <alignment horizontal="center" vertical="center" wrapText="1"/>
    </xf>
    <xf numFmtId="0" fontId="53" fillId="0" borderId="0" xfId="0" applyFont="1"/>
    <xf numFmtId="3" fontId="53" fillId="0" borderId="0" xfId="0" applyNumberFormat="1" applyFont="1"/>
    <xf numFmtId="3" fontId="56" fillId="0" borderId="0" xfId="0" applyNumberFormat="1" applyFont="1" applyFill="1"/>
    <xf numFmtId="0" fontId="18" fillId="2" borderId="6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0" fillId="5" borderId="41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28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9" fillId="0" borderId="4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32" fillId="3" borderId="55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54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 wrapText="1"/>
    </xf>
    <xf numFmtId="0" fontId="51" fillId="0" borderId="55" xfId="0" applyFont="1" applyBorder="1" applyAlignment="1">
      <alignment horizontal="center" vertical="center" wrapText="1"/>
    </xf>
    <xf numFmtId="0" fontId="36" fillId="2" borderId="49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8" fillId="0" borderId="74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8" fillId="0" borderId="76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0" borderId="72" xfId="2" applyFont="1" applyFill="1" applyBorder="1" applyAlignment="1">
      <alignment horizontal="center" vertical="center" wrapText="1"/>
    </xf>
    <xf numFmtId="0" fontId="8" fillId="0" borderId="70" xfId="2" applyFont="1" applyFill="1" applyBorder="1" applyAlignment="1">
      <alignment horizontal="center" vertical="center" wrapText="1"/>
    </xf>
    <xf numFmtId="0" fontId="8" fillId="0" borderId="75" xfId="2" applyFont="1" applyFill="1" applyBorder="1" applyAlignment="1">
      <alignment horizontal="center" vertical="center" wrapText="1"/>
    </xf>
    <xf numFmtId="0" fontId="8" fillId="0" borderId="73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workbookViewId="0">
      <selection activeCell="A23" sqref="A23:XFD30"/>
    </sheetView>
  </sheetViews>
  <sheetFormatPr defaultRowHeight="15" x14ac:dyDescent="0.25"/>
  <cols>
    <col min="2" max="2" width="29.28515625" customWidth="1"/>
    <col min="3" max="3" width="12.7109375" customWidth="1"/>
    <col min="4" max="9" width="12.7109375" style="7" customWidth="1"/>
  </cols>
  <sheetData>
    <row r="2" spans="1:10" s="2" customFormat="1" ht="15.75" x14ac:dyDescent="0.25">
      <c r="A2" s="1" t="s">
        <v>0</v>
      </c>
      <c r="D2" s="3"/>
      <c r="E2" s="3"/>
      <c r="F2" s="3"/>
      <c r="G2" s="3"/>
      <c r="H2" s="3"/>
      <c r="I2" s="3"/>
    </row>
    <row r="3" spans="1:10" ht="15.75" x14ac:dyDescent="0.25">
      <c r="A3" s="4"/>
      <c r="B3" s="5"/>
      <c r="C3" s="5"/>
      <c r="D3" s="6"/>
      <c r="E3" s="6"/>
      <c r="F3" s="6"/>
      <c r="G3" s="6"/>
      <c r="H3" s="6"/>
      <c r="I3" s="6"/>
      <c r="J3" s="5"/>
    </row>
    <row r="4" spans="1:10" ht="15.75" thickBot="1" x14ac:dyDescent="0.3">
      <c r="A4" s="5"/>
      <c r="B4" s="5"/>
      <c r="C4" s="5"/>
      <c r="D4" s="6"/>
      <c r="E4" s="6"/>
      <c r="F4" s="6"/>
      <c r="H4" s="6"/>
      <c r="I4" s="8" t="s">
        <v>1</v>
      </c>
      <c r="J4" s="5"/>
    </row>
    <row r="5" spans="1:10" x14ac:dyDescent="0.25">
      <c r="A5" s="9"/>
      <c r="B5" s="10"/>
      <c r="C5" s="10"/>
      <c r="D5" s="11"/>
      <c r="E5" s="11"/>
      <c r="F5" s="11"/>
      <c r="G5" s="11"/>
      <c r="H5" s="11"/>
      <c r="I5" s="12"/>
      <c r="J5" s="5"/>
    </row>
    <row r="6" spans="1:10" x14ac:dyDescent="0.25">
      <c r="A6" s="13" t="s">
        <v>2</v>
      </c>
      <c r="B6" s="242" t="s">
        <v>3</v>
      </c>
      <c r="C6" s="243"/>
      <c r="D6" s="243"/>
      <c r="E6" s="243"/>
      <c r="F6" s="244"/>
      <c r="G6" s="14" t="s">
        <v>4</v>
      </c>
      <c r="H6" s="245"/>
      <c r="I6" s="246"/>
      <c r="J6" s="5"/>
    </row>
    <row r="7" spans="1:10" x14ac:dyDescent="0.25">
      <c r="A7" s="15"/>
      <c r="B7" s="16"/>
      <c r="C7" s="16"/>
      <c r="D7" s="17"/>
      <c r="E7" s="17"/>
      <c r="F7" s="17"/>
      <c r="G7" s="17"/>
      <c r="H7" s="18"/>
      <c r="I7" s="19"/>
      <c r="J7" s="5"/>
    </row>
    <row r="8" spans="1:10" x14ac:dyDescent="0.25">
      <c r="A8" s="247" t="s">
        <v>5</v>
      </c>
      <c r="B8" s="248"/>
      <c r="C8" s="253" t="s">
        <v>6</v>
      </c>
      <c r="D8" s="254"/>
      <c r="E8" s="254"/>
      <c r="F8" s="254"/>
      <c r="G8" s="254"/>
      <c r="H8" s="254"/>
      <c r="I8" s="255"/>
      <c r="J8" s="5"/>
    </row>
    <row r="9" spans="1:10" x14ac:dyDescent="0.25">
      <c r="A9" s="249"/>
      <c r="B9" s="250"/>
      <c r="C9" s="20" t="s">
        <v>7</v>
      </c>
      <c r="D9" s="20" t="s">
        <v>8</v>
      </c>
      <c r="E9" s="20" t="s">
        <v>9</v>
      </c>
      <c r="F9" s="20" t="s">
        <v>10</v>
      </c>
      <c r="G9" s="20" t="s">
        <v>11</v>
      </c>
      <c r="H9" s="20" t="s">
        <v>12</v>
      </c>
      <c r="I9" s="21" t="s">
        <v>13</v>
      </c>
      <c r="J9" s="5"/>
    </row>
    <row r="10" spans="1:10" x14ac:dyDescent="0.25">
      <c r="A10" s="251"/>
      <c r="B10" s="252"/>
      <c r="C10" s="22" t="s">
        <v>14</v>
      </c>
      <c r="D10" s="22" t="s">
        <v>15</v>
      </c>
      <c r="E10" s="22" t="s">
        <v>16</v>
      </c>
      <c r="F10" s="22" t="s">
        <v>16</v>
      </c>
      <c r="G10" s="22" t="s">
        <v>16</v>
      </c>
      <c r="H10" s="22" t="s">
        <v>14</v>
      </c>
      <c r="I10" s="256" t="s">
        <v>17</v>
      </c>
      <c r="J10" s="5"/>
    </row>
    <row r="11" spans="1:10" ht="62.25" customHeight="1" x14ac:dyDescent="0.25">
      <c r="A11" s="23" t="s">
        <v>18</v>
      </c>
      <c r="B11" s="24" t="s">
        <v>19</v>
      </c>
      <c r="C11" s="25" t="s">
        <v>151</v>
      </c>
      <c r="D11" s="25" t="s">
        <v>152</v>
      </c>
      <c r="E11" s="25" t="s">
        <v>153</v>
      </c>
      <c r="F11" s="25" t="s">
        <v>154</v>
      </c>
      <c r="G11" s="25" t="s">
        <v>165</v>
      </c>
      <c r="H11" s="25" t="s">
        <v>164</v>
      </c>
      <c r="I11" s="257"/>
      <c r="J11" s="5"/>
    </row>
    <row r="12" spans="1:10" x14ac:dyDescent="0.25">
      <c r="A12" s="26" t="s">
        <v>20</v>
      </c>
      <c r="B12" s="27" t="s">
        <v>21</v>
      </c>
      <c r="C12" s="28">
        <v>46828</v>
      </c>
      <c r="D12" s="28">
        <v>66200</v>
      </c>
      <c r="E12" s="28">
        <v>66200</v>
      </c>
      <c r="F12" s="28">
        <v>50778</v>
      </c>
      <c r="G12" s="28">
        <v>50778</v>
      </c>
      <c r="H12" s="28">
        <v>39902</v>
      </c>
      <c r="I12" s="29">
        <f>H12-G12</f>
        <v>-10876</v>
      </c>
      <c r="J12" s="5"/>
    </row>
    <row r="13" spans="1:10" x14ac:dyDescent="0.25">
      <c r="A13" s="26"/>
      <c r="B13" s="27"/>
      <c r="C13" s="28"/>
      <c r="D13" s="28"/>
      <c r="E13" s="28"/>
      <c r="F13" s="28"/>
      <c r="G13" s="28"/>
      <c r="H13" s="28"/>
      <c r="I13" s="29">
        <f>H13-G13</f>
        <v>0</v>
      </c>
      <c r="J13" s="5"/>
    </row>
    <row r="14" spans="1:10" x14ac:dyDescent="0.25">
      <c r="A14" s="26"/>
      <c r="B14" s="27"/>
      <c r="C14" s="28"/>
      <c r="D14" s="28"/>
      <c r="E14" s="28"/>
      <c r="F14" s="28"/>
      <c r="G14" s="28"/>
      <c r="H14" s="28"/>
      <c r="I14" s="29">
        <f>H14-G14</f>
        <v>0</v>
      </c>
      <c r="J14" s="5"/>
    </row>
    <row r="15" spans="1:10" x14ac:dyDescent="0.25">
      <c r="A15" s="26"/>
      <c r="B15" s="27"/>
      <c r="C15" s="28"/>
      <c r="D15" s="28"/>
      <c r="E15" s="28"/>
      <c r="F15" s="28"/>
      <c r="G15" s="28"/>
      <c r="H15" s="28"/>
      <c r="I15" s="29">
        <f>H15-G15</f>
        <v>0</v>
      </c>
      <c r="J15" s="5"/>
    </row>
    <row r="16" spans="1:10" x14ac:dyDescent="0.25">
      <c r="A16" s="26"/>
      <c r="B16" s="27"/>
      <c r="C16" s="28"/>
      <c r="D16" s="28"/>
      <c r="E16" s="28"/>
      <c r="F16" s="28"/>
      <c r="G16" s="28"/>
      <c r="H16" s="28"/>
      <c r="I16" s="29">
        <f>H16-G16</f>
        <v>0</v>
      </c>
      <c r="J16" s="5"/>
    </row>
    <row r="17" spans="1:10" ht="15.75" thickBot="1" x14ac:dyDescent="0.3">
      <c r="A17" s="26"/>
      <c r="B17" s="27"/>
      <c r="C17" s="28"/>
      <c r="D17" s="28"/>
      <c r="E17" s="28"/>
      <c r="F17" s="28"/>
      <c r="G17" s="28"/>
      <c r="H17" s="28"/>
      <c r="I17" s="29"/>
      <c r="J17" s="5"/>
    </row>
    <row r="18" spans="1:10" ht="15.75" thickBot="1" x14ac:dyDescent="0.3">
      <c r="A18" s="240" t="s">
        <v>22</v>
      </c>
      <c r="B18" s="241"/>
      <c r="C18" s="30">
        <f>SUM(C12:C17)</f>
        <v>46828</v>
      </c>
      <c r="D18" s="30">
        <f t="shared" ref="D18:G18" si="0">SUM(D12:D17)</f>
        <v>66200</v>
      </c>
      <c r="E18" s="30">
        <f t="shared" si="0"/>
        <v>66200</v>
      </c>
      <c r="F18" s="30">
        <f t="shared" si="0"/>
        <v>50778</v>
      </c>
      <c r="G18" s="30">
        <f t="shared" si="0"/>
        <v>50778</v>
      </c>
      <c r="H18" s="30">
        <f>SUM(H12:H17)</f>
        <v>39902</v>
      </c>
      <c r="I18" s="31">
        <f>SUM(I12:I17)</f>
        <v>-10876</v>
      </c>
      <c r="J18" s="5"/>
    </row>
    <row r="19" spans="1:10" ht="15.75" thickBot="1" x14ac:dyDescent="0.3">
      <c r="A19" s="258" t="s">
        <v>23</v>
      </c>
      <c r="B19" s="259"/>
      <c r="C19" s="32"/>
      <c r="D19" s="32"/>
      <c r="E19" s="32"/>
      <c r="F19" s="32"/>
      <c r="G19" s="32"/>
      <c r="H19" s="33"/>
      <c r="I19" s="34"/>
      <c r="J19" s="5"/>
    </row>
    <row r="20" spans="1:10" s="38" customFormat="1" ht="13.5" thickBot="1" x14ac:dyDescent="0.25">
      <c r="A20" s="260" t="s">
        <v>24</v>
      </c>
      <c r="B20" s="261"/>
      <c r="C20" s="35">
        <f t="shared" ref="C20:H20" si="1">C18+C19</f>
        <v>46828</v>
      </c>
      <c r="D20" s="35">
        <f t="shared" si="1"/>
        <v>66200</v>
      </c>
      <c r="E20" s="35">
        <f t="shared" si="1"/>
        <v>66200</v>
      </c>
      <c r="F20" s="35">
        <f t="shared" si="1"/>
        <v>50778</v>
      </c>
      <c r="G20" s="35">
        <f t="shared" si="1"/>
        <v>50778</v>
      </c>
      <c r="H20" s="35">
        <f t="shared" si="1"/>
        <v>39902</v>
      </c>
      <c r="I20" s="36"/>
      <c r="J20" s="37"/>
    </row>
    <row r="21" spans="1:10" x14ac:dyDescent="0.25">
      <c r="A21" s="5"/>
      <c r="B21" s="5"/>
      <c r="C21" s="5"/>
      <c r="D21" s="6"/>
      <c r="E21" s="6"/>
      <c r="F21" s="6"/>
      <c r="G21" s="6"/>
      <c r="H21" s="6"/>
      <c r="I21" s="6"/>
      <c r="J21" s="5"/>
    </row>
    <row r="22" spans="1:10" x14ac:dyDescent="0.25">
      <c r="A22" s="5"/>
      <c r="B22" s="5"/>
      <c r="C22" s="5"/>
      <c r="D22" s="6"/>
      <c r="E22" s="6"/>
      <c r="F22" s="6"/>
      <c r="G22" s="6"/>
      <c r="H22" s="6"/>
      <c r="I22" s="6"/>
      <c r="J22" s="5"/>
    </row>
  </sheetData>
  <mergeCells count="8">
    <mergeCell ref="A19:B19"/>
    <mergeCell ref="A20:B20"/>
    <mergeCell ref="A18:B18"/>
    <mergeCell ref="B6:F6"/>
    <mergeCell ref="H6:I6"/>
    <mergeCell ref="A8:B10"/>
    <mergeCell ref="C8:I8"/>
    <mergeCell ref="I10:I11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10" workbookViewId="0">
      <selection activeCell="A29" sqref="A29:XFD35"/>
    </sheetView>
  </sheetViews>
  <sheetFormatPr defaultRowHeight="15" x14ac:dyDescent="0.25"/>
  <cols>
    <col min="1" max="1" width="12.42578125" style="7" customWidth="1"/>
    <col min="2" max="2" width="36.5703125" customWidth="1"/>
    <col min="3" max="3" width="15.42578125" customWidth="1"/>
    <col min="4" max="8" width="15.42578125" style="7" customWidth="1"/>
    <col min="9" max="9" width="15.85546875" style="89" customWidth="1"/>
  </cols>
  <sheetData>
    <row r="1" spans="1:10" s="2" customFormat="1" ht="15.75" x14ac:dyDescent="0.25">
      <c r="A1" s="39" t="s">
        <v>25</v>
      </c>
      <c r="D1" s="3"/>
      <c r="E1" s="3"/>
      <c r="F1" s="3"/>
      <c r="G1" s="3"/>
      <c r="H1" s="3"/>
      <c r="I1" s="40"/>
    </row>
    <row r="2" spans="1:10" ht="15.75" thickBot="1" x14ac:dyDescent="0.3">
      <c r="A2" s="41"/>
      <c r="B2" s="42"/>
      <c r="C2" s="42"/>
      <c r="D2" s="41"/>
      <c r="E2" s="41"/>
      <c r="F2" s="233"/>
      <c r="G2" s="43"/>
      <c r="H2" s="44"/>
      <c r="I2" s="45" t="s">
        <v>1</v>
      </c>
      <c r="J2" s="5"/>
    </row>
    <row r="3" spans="1:10" s="51" customFormat="1" x14ac:dyDescent="0.25">
      <c r="A3" s="46"/>
      <c r="B3" s="10"/>
      <c r="C3" s="10"/>
      <c r="D3" s="47"/>
      <c r="E3" s="47"/>
      <c r="F3" s="11"/>
      <c r="G3" s="11"/>
      <c r="H3" s="48"/>
      <c r="I3" s="49"/>
      <c r="J3" s="50"/>
    </row>
    <row r="4" spans="1:10" x14ac:dyDescent="0.25">
      <c r="A4" s="52" t="s">
        <v>2</v>
      </c>
      <c r="B4" s="53" t="s">
        <v>3</v>
      </c>
      <c r="C4" s="42"/>
      <c r="D4" s="42"/>
      <c r="E4" s="42"/>
      <c r="F4" s="42"/>
      <c r="G4" s="54"/>
      <c r="H4" s="14" t="s">
        <v>4</v>
      </c>
      <c r="I4" s="55" t="s">
        <v>26</v>
      </c>
      <c r="J4" s="5"/>
    </row>
    <row r="5" spans="1:10" x14ac:dyDescent="0.25">
      <c r="A5" s="52" t="s">
        <v>27</v>
      </c>
      <c r="B5" s="53" t="s">
        <v>28</v>
      </c>
      <c r="C5" s="56"/>
      <c r="D5" s="56"/>
      <c r="E5" s="56"/>
      <c r="F5" s="56"/>
      <c r="G5" s="57"/>
      <c r="H5" s="14" t="s">
        <v>29</v>
      </c>
      <c r="I5" s="55" t="s">
        <v>30</v>
      </c>
      <c r="J5" s="5"/>
    </row>
    <row r="6" spans="1:10" s="60" customFormat="1" x14ac:dyDescent="0.25">
      <c r="A6" s="248" t="s">
        <v>31</v>
      </c>
      <c r="B6" s="264" t="s">
        <v>19</v>
      </c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58" t="s">
        <v>13</v>
      </c>
      <c r="J6" s="59"/>
    </row>
    <row r="7" spans="1:10" s="62" customFormat="1" x14ac:dyDescent="0.25">
      <c r="A7" s="250"/>
      <c r="B7" s="265"/>
      <c r="C7" s="22" t="s">
        <v>14</v>
      </c>
      <c r="D7" s="22" t="s">
        <v>15</v>
      </c>
      <c r="E7" s="22" t="s">
        <v>16</v>
      </c>
      <c r="F7" s="22" t="s">
        <v>16</v>
      </c>
      <c r="G7" s="22" t="s">
        <v>16</v>
      </c>
      <c r="H7" s="22" t="s">
        <v>14</v>
      </c>
      <c r="I7" s="267" t="s">
        <v>17</v>
      </c>
      <c r="J7" s="61"/>
    </row>
    <row r="8" spans="1:10" s="62" customFormat="1" ht="33.75" x14ac:dyDescent="0.25">
      <c r="A8" s="252"/>
      <c r="B8" s="266"/>
      <c r="C8" s="232" t="s">
        <v>155</v>
      </c>
      <c r="D8" s="232" t="s">
        <v>156</v>
      </c>
      <c r="E8" s="232" t="s">
        <v>153</v>
      </c>
      <c r="F8" s="232" t="s">
        <v>157</v>
      </c>
      <c r="G8" s="232" t="s">
        <v>166</v>
      </c>
      <c r="H8" s="232" t="s">
        <v>167</v>
      </c>
      <c r="I8" s="268"/>
      <c r="J8" s="61"/>
    </row>
    <row r="9" spans="1:10" x14ac:dyDescent="0.25">
      <c r="A9" s="63">
        <v>600</v>
      </c>
      <c r="B9" s="64" t="s">
        <v>32</v>
      </c>
      <c r="C9" s="65">
        <v>26269</v>
      </c>
      <c r="D9" s="65">
        <v>29159</v>
      </c>
      <c r="E9" s="65">
        <v>29159</v>
      </c>
      <c r="F9" s="65">
        <v>27274</v>
      </c>
      <c r="G9" s="65">
        <v>27274</v>
      </c>
      <c r="H9" s="65">
        <v>27084</v>
      </c>
      <c r="I9" s="66">
        <f>H9-G9</f>
        <v>-190</v>
      </c>
      <c r="J9" s="5"/>
    </row>
    <row r="10" spans="1:10" x14ac:dyDescent="0.25">
      <c r="A10" s="63">
        <v>601</v>
      </c>
      <c r="B10" s="64" t="s">
        <v>33</v>
      </c>
      <c r="C10" s="65">
        <v>4376</v>
      </c>
      <c r="D10" s="65">
        <v>5141</v>
      </c>
      <c r="E10" s="65">
        <v>5141</v>
      </c>
      <c r="F10" s="65">
        <v>4544</v>
      </c>
      <c r="G10" s="65">
        <v>4544</v>
      </c>
      <c r="H10" s="65">
        <v>4513</v>
      </c>
      <c r="I10" s="66">
        <f t="shared" ref="I10:I15" si="0">H10-G10</f>
        <v>-31</v>
      </c>
      <c r="J10" s="5"/>
    </row>
    <row r="11" spans="1:10" x14ac:dyDescent="0.25">
      <c r="A11" s="63">
        <v>602</v>
      </c>
      <c r="B11" s="64" t="s">
        <v>34</v>
      </c>
      <c r="C11" s="65">
        <v>12228</v>
      </c>
      <c r="D11" s="65">
        <v>21700</v>
      </c>
      <c r="E11" s="65">
        <v>21700</v>
      </c>
      <c r="F11" s="65">
        <v>8676</v>
      </c>
      <c r="G11" s="65">
        <v>8676</v>
      </c>
      <c r="H11" s="65">
        <v>8023</v>
      </c>
      <c r="I11" s="66">
        <f t="shared" si="0"/>
        <v>-653</v>
      </c>
      <c r="J11" s="5"/>
    </row>
    <row r="12" spans="1:10" ht="15.75" x14ac:dyDescent="0.25">
      <c r="A12" s="63">
        <v>603</v>
      </c>
      <c r="B12" s="64" t="s">
        <v>35</v>
      </c>
      <c r="C12" s="67"/>
      <c r="D12" s="234"/>
      <c r="E12" s="234"/>
      <c r="F12" s="67"/>
      <c r="G12" s="67"/>
      <c r="H12" s="67"/>
      <c r="I12" s="66">
        <f t="shared" si="0"/>
        <v>0</v>
      </c>
      <c r="J12" s="5"/>
    </row>
    <row r="13" spans="1:10" x14ac:dyDescent="0.25">
      <c r="A13" s="63">
        <v>604</v>
      </c>
      <c r="B13" s="64" t="s">
        <v>36</v>
      </c>
      <c r="C13" s="67"/>
      <c r="D13" s="67"/>
      <c r="E13" s="67"/>
      <c r="F13" s="67"/>
      <c r="G13" s="67"/>
      <c r="H13" s="67"/>
      <c r="I13" s="66">
        <f t="shared" si="0"/>
        <v>0</v>
      </c>
      <c r="J13" s="5"/>
    </row>
    <row r="14" spans="1:10" x14ac:dyDescent="0.25">
      <c r="A14" s="63">
        <v>605</v>
      </c>
      <c r="B14" s="64" t="s">
        <v>37</v>
      </c>
      <c r="C14" s="67"/>
      <c r="D14" s="67"/>
      <c r="E14" s="67"/>
      <c r="F14" s="67"/>
      <c r="G14" s="67"/>
      <c r="H14" s="67"/>
      <c r="I14" s="66">
        <f t="shared" si="0"/>
        <v>0</v>
      </c>
      <c r="J14" s="5"/>
    </row>
    <row r="15" spans="1:10" x14ac:dyDescent="0.25">
      <c r="A15" s="63">
        <v>606</v>
      </c>
      <c r="B15" s="64" t="s">
        <v>38</v>
      </c>
      <c r="C15" s="67">
        <v>142</v>
      </c>
      <c r="D15" s="67"/>
      <c r="E15" s="67">
        <v>200</v>
      </c>
      <c r="F15" s="67">
        <v>284</v>
      </c>
      <c r="G15" s="67">
        <v>284</v>
      </c>
      <c r="H15" s="67">
        <v>282</v>
      </c>
      <c r="I15" s="66">
        <f t="shared" si="0"/>
        <v>-2</v>
      </c>
      <c r="J15" s="5"/>
    </row>
    <row r="16" spans="1:10" s="38" customFormat="1" ht="12.75" x14ac:dyDescent="0.2">
      <c r="A16" s="68" t="s">
        <v>39</v>
      </c>
      <c r="B16" s="69" t="s">
        <v>40</v>
      </c>
      <c r="C16" s="70">
        <f t="shared" ref="C16" si="1">SUM(C9:C15)</f>
        <v>43015</v>
      </c>
      <c r="D16" s="70">
        <f t="shared" ref="D16:I16" si="2">SUM(D9:D15)</f>
        <v>56000</v>
      </c>
      <c r="E16" s="70">
        <f t="shared" ref="E16" si="3">SUM(E9:E15)</f>
        <v>56200</v>
      </c>
      <c r="F16" s="70">
        <f t="shared" si="2"/>
        <v>40778</v>
      </c>
      <c r="G16" s="70">
        <f t="shared" si="2"/>
        <v>40778</v>
      </c>
      <c r="H16" s="70">
        <f>SUM(H9:H15)</f>
        <v>39902</v>
      </c>
      <c r="I16" s="71">
        <f t="shared" si="2"/>
        <v>-876</v>
      </c>
      <c r="J16" s="37"/>
    </row>
    <row r="17" spans="1:10" x14ac:dyDescent="0.25">
      <c r="A17" s="63">
        <v>230</v>
      </c>
      <c r="B17" s="64" t="s">
        <v>41</v>
      </c>
      <c r="C17" s="67"/>
      <c r="D17" s="67"/>
      <c r="E17" s="67"/>
      <c r="F17" s="67"/>
      <c r="G17" s="67"/>
      <c r="H17" s="67"/>
      <c r="I17" s="66">
        <f>H17-G17</f>
        <v>0</v>
      </c>
      <c r="J17" s="5"/>
    </row>
    <row r="18" spans="1:10" x14ac:dyDescent="0.25">
      <c r="A18" s="63">
        <v>231</v>
      </c>
      <c r="B18" s="64" t="s">
        <v>42</v>
      </c>
      <c r="C18" s="67">
        <v>3813</v>
      </c>
      <c r="D18" s="67">
        <v>10000</v>
      </c>
      <c r="E18" s="67">
        <v>10000</v>
      </c>
      <c r="F18" s="67">
        <v>10000</v>
      </c>
      <c r="G18" s="67">
        <v>10000</v>
      </c>
      <c r="H18" s="67">
        <v>0</v>
      </c>
      <c r="I18" s="66">
        <f>H18-G18</f>
        <v>-10000</v>
      </c>
      <c r="J18" s="5"/>
    </row>
    <row r="19" spans="1:10" x14ac:dyDescent="0.25">
      <c r="A19" s="63">
        <v>232</v>
      </c>
      <c r="B19" s="64" t="s">
        <v>43</v>
      </c>
      <c r="C19" s="67"/>
      <c r="D19" s="67"/>
      <c r="E19" s="67"/>
      <c r="F19" s="67"/>
      <c r="G19" s="67"/>
      <c r="H19" s="67"/>
      <c r="I19" s="66">
        <f>H19-G19</f>
        <v>0</v>
      </c>
      <c r="J19" s="5"/>
    </row>
    <row r="20" spans="1:10" ht="34.5" customHeight="1" x14ac:dyDescent="0.25">
      <c r="A20" s="72" t="s">
        <v>44</v>
      </c>
      <c r="B20" s="73" t="s">
        <v>45</v>
      </c>
      <c r="C20" s="74">
        <f t="shared" ref="C20" si="4">SUM(C17:C19)</f>
        <v>3813</v>
      </c>
      <c r="D20" s="74">
        <f t="shared" ref="D20:I20" si="5">SUM(D17:D19)</f>
        <v>10000</v>
      </c>
      <c r="E20" s="74">
        <f t="shared" si="5"/>
        <v>10000</v>
      </c>
      <c r="F20" s="74">
        <f t="shared" si="5"/>
        <v>10000</v>
      </c>
      <c r="G20" s="74">
        <f t="shared" si="5"/>
        <v>10000</v>
      </c>
      <c r="H20" s="74">
        <f t="shared" si="5"/>
        <v>0</v>
      </c>
      <c r="I20" s="75">
        <f t="shared" si="5"/>
        <v>-10000</v>
      </c>
      <c r="J20" s="5"/>
    </row>
    <row r="21" spans="1:10" x14ac:dyDescent="0.25">
      <c r="A21" s="63">
        <v>230</v>
      </c>
      <c r="B21" s="64" t="s">
        <v>41</v>
      </c>
      <c r="C21" s="76"/>
      <c r="D21" s="76"/>
      <c r="E21" s="76"/>
      <c r="F21" s="76"/>
      <c r="G21" s="76"/>
      <c r="H21" s="76"/>
      <c r="I21" s="66">
        <f>H21-G21</f>
        <v>0</v>
      </c>
      <c r="J21" s="5"/>
    </row>
    <row r="22" spans="1:10" x14ac:dyDescent="0.25">
      <c r="A22" s="63">
        <v>231</v>
      </c>
      <c r="B22" s="64" t="s">
        <v>42</v>
      </c>
      <c r="C22" s="76"/>
      <c r="D22" s="76"/>
      <c r="E22" s="76"/>
      <c r="F22" s="76"/>
      <c r="G22" s="76"/>
      <c r="H22" s="76"/>
      <c r="I22" s="66">
        <f>H22-G22</f>
        <v>0</v>
      </c>
      <c r="J22" s="5"/>
    </row>
    <row r="23" spans="1:10" x14ac:dyDescent="0.25">
      <c r="A23" s="63">
        <v>232</v>
      </c>
      <c r="B23" s="64" t="s">
        <v>43</v>
      </c>
      <c r="C23" s="76"/>
      <c r="D23" s="76"/>
      <c r="E23" s="76"/>
      <c r="F23" s="76"/>
      <c r="G23" s="76"/>
      <c r="H23" s="76"/>
      <c r="I23" s="66">
        <f>H23-G23</f>
        <v>0</v>
      </c>
      <c r="J23" s="5"/>
    </row>
    <row r="24" spans="1:10" ht="27" customHeight="1" x14ac:dyDescent="0.25">
      <c r="A24" s="72" t="s">
        <v>44</v>
      </c>
      <c r="B24" s="73" t="s">
        <v>46</v>
      </c>
      <c r="C24" s="74">
        <f t="shared" ref="C24" si="6">SUM(C21:C23)</f>
        <v>0</v>
      </c>
      <c r="D24" s="74">
        <f t="shared" ref="D24:I24" si="7">SUM(D21:D23)</f>
        <v>0</v>
      </c>
      <c r="E24" s="74">
        <f t="shared" si="7"/>
        <v>0</v>
      </c>
      <c r="F24" s="74">
        <f t="shared" si="7"/>
        <v>0</v>
      </c>
      <c r="G24" s="74">
        <f t="shared" si="7"/>
        <v>0</v>
      </c>
      <c r="H24" s="74">
        <f t="shared" si="7"/>
        <v>0</v>
      </c>
      <c r="I24" s="75">
        <f t="shared" si="7"/>
        <v>0</v>
      </c>
      <c r="J24" s="5"/>
    </row>
    <row r="25" spans="1:10" s="38" customFormat="1" ht="12.75" x14ac:dyDescent="0.2">
      <c r="A25" s="68" t="s">
        <v>47</v>
      </c>
      <c r="B25" s="77" t="s">
        <v>48</v>
      </c>
      <c r="C25" s="78">
        <f t="shared" ref="C25" si="8">C20+C24</f>
        <v>3813</v>
      </c>
      <c r="D25" s="78">
        <f t="shared" ref="D25:I25" si="9">D20+D24</f>
        <v>10000</v>
      </c>
      <c r="E25" s="78">
        <f t="shared" si="9"/>
        <v>10000</v>
      </c>
      <c r="F25" s="78">
        <f t="shared" si="9"/>
        <v>10000</v>
      </c>
      <c r="G25" s="78">
        <f t="shared" si="9"/>
        <v>10000</v>
      </c>
      <c r="H25" s="78">
        <f t="shared" si="9"/>
        <v>0</v>
      </c>
      <c r="I25" s="79">
        <f t="shared" si="9"/>
        <v>-10000</v>
      </c>
      <c r="J25" s="37"/>
    </row>
    <row r="26" spans="1:10" x14ac:dyDescent="0.25">
      <c r="A26" s="269" t="s">
        <v>49</v>
      </c>
      <c r="B26" s="270"/>
      <c r="C26" s="81">
        <v>0</v>
      </c>
      <c r="D26" s="80"/>
      <c r="E26" s="80"/>
      <c r="F26" s="80"/>
      <c r="G26" s="80"/>
      <c r="H26" s="81">
        <v>0</v>
      </c>
      <c r="I26" s="82"/>
    </row>
    <row r="27" spans="1:10" s="38" customFormat="1" ht="13.5" thickBot="1" x14ac:dyDescent="0.25">
      <c r="A27" s="271" t="s">
        <v>50</v>
      </c>
      <c r="B27" s="272"/>
      <c r="C27" s="83">
        <f t="shared" ref="C27" si="10">C16+C25+C26</f>
        <v>46828</v>
      </c>
      <c r="D27" s="83">
        <f t="shared" ref="D27:I27" si="11">D16+D25+D26</f>
        <v>66000</v>
      </c>
      <c r="E27" s="83">
        <f t="shared" si="11"/>
        <v>66200</v>
      </c>
      <c r="F27" s="83">
        <f t="shared" si="11"/>
        <v>50778</v>
      </c>
      <c r="G27" s="83">
        <f t="shared" si="11"/>
        <v>50778</v>
      </c>
      <c r="H27" s="83">
        <f t="shared" si="11"/>
        <v>39902</v>
      </c>
      <c r="I27" s="84">
        <f t="shared" si="11"/>
        <v>-10876</v>
      </c>
    </row>
    <row r="28" spans="1:10" x14ac:dyDescent="0.25">
      <c r="A28" s="85"/>
      <c r="B28" s="86"/>
      <c r="C28" s="86"/>
      <c r="D28" s="87"/>
      <c r="E28" s="87"/>
      <c r="F28" s="87"/>
      <c r="G28" s="87"/>
      <c r="H28" s="87"/>
      <c r="I28" s="88"/>
    </row>
  </sheetData>
  <mergeCells count="5">
    <mergeCell ref="A6:A8"/>
    <mergeCell ref="B6:B8"/>
    <mergeCell ref="I7:I8"/>
    <mergeCell ref="A26:B26"/>
    <mergeCell ref="A27:B27"/>
  </mergeCell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33"/>
  <sheetViews>
    <sheetView topLeftCell="A13" workbookViewId="0">
      <selection activeCell="A25" sqref="A25:XFD30"/>
    </sheetView>
  </sheetViews>
  <sheetFormatPr defaultRowHeight="15" x14ac:dyDescent="0.25"/>
  <cols>
    <col min="2" max="2" width="34.42578125" customWidth="1"/>
    <col min="3" max="3" width="16" customWidth="1"/>
    <col min="4" max="15" width="12" customWidth="1"/>
    <col min="16" max="16" width="10.85546875" customWidth="1"/>
    <col min="19" max="19" width="22.85546875" customWidth="1"/>
    <col min="73" max="77" width="13.85546875" customWidth="1"/>
  </cols>
  <sheetData>
    <row r="2" spans="1:19" s="92" customFormat="1" ht="15.75" x14ac:dyDescent="0.25">
      <c r="A2" s="90" t="s">
        <v>51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9" s="92" customFormat="1" ht="15.75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9" x14ac:dyDescent="0.25">
      <c r="A4" s="95" t="s">
        <v>2</v>
      </c>
      <c r="B4" s="53" t="s">
        <v>3</v>
      </c>
      <c r="C4" s="96" t="s">
        <v>4</v>
      </c>
      <c r="D4" s="97">
        <v>14</v>
      </c>
      <c r="E4" s="98"/>
      <c r="F4" s="98"/>
      <c r="G4" s="98"/>
      <c r="H4" s="98"/>
      <c r="I4" s="98"/>
      <c r="J4" s="98"/>
      <c r="K4" s="99"/>
      <c r="L4" s="99"/>
      <c r="M4" s="99"/>
      <c r="N4" s="99"/>
    </row>
    <row r="5" spans="1:19" x14ac:dyDescent="0.25">
      <c r="A5" s="100"/>
      <c r="B5" s="101"/>
      <c r="C5" s="101"/>
      <c r="D5" s="101"/>
      <c r="E5" s="98"/>
      <c r="F5" s="98"/>
      <c r="G5" s="98"/>
      <c r="H5" s="98"/>
      <c r="I5" s="98"/>
      <c r="J5" s="98"/>
      <c r="K5" s="99"/>
      <c r="L5" s="99"/>
      <c r="M5" s="99"/>
      <c r="N5" s="99"/>
    </row>
    <row r="6" spans="1:19" x14ac:dyDescent="0.25">
      <c r="A6" s="95" t="s">
        <v>27</v>
      </c>
      <c r="B6" s="53" t="s">
        <v>28</v>
      </c>
      <c r="C6" s="96" t="s">
        <v>29</v>
      </c>
      <c r="D6" s="97">
        <v>1014045</v>
      </c>
      <c r="E6" s="102"/>
      <c r="F6" s="103"/>
      <c r="G6" s="103"/>
      <c r="H6" s="103"/>
      <c r="I6" s="103"/>
      <c r="J6" s="103"/>
      <c r="K6" s="99"/>
      <c r="L6" s="99"/>
      <c r="M6" s="99"/>
      <c r="N6" s="99"/>
    </row>
    <row r="7" spans="1:19" ht="15.75" thickBot="1" x14ac:dyDescent="0.3">
      <c r="A7" s="273"/>
      <c r="B7" s="274"/>
    </row>
    <row r="8" spans="1:19" s="106" customFormat="1" ht="16.5" thickBot="1" x14ac:dyDescent="0.3">
      <c r="A8" s="209"/>
      <c r="B8" s="104" t="s">
        <v>1</v>
      </c>
      <c r="C8" s="105"/>
      <c r="D8" s="105"/>
      <c r="E8" s="105"/>
      <c r="F8" s="105" t="s">
        <v>52</v>
      </c>
      <c r="G8" s="105"/>
      <c r="H8" s="105"/>
      <c r="I8" s="105" t="s">
        <v>53</v>
      </c>
      <c r="J8" s="105"/>
      <c r="K8" s="105"/>
      <c r="L8" s="105" t="s">
        <v>54</v>
      </c>
      <c r="M8" s="105"/>
      <c r="N8" s="105"/>
      <c r="O8" s="105" t="s">
        <v>55</v>
      </c>
      <c r="P8" s="275" t="s">
        <v>56</v>
      </c>
      <c r="Q8" s="276"/>
      <c r="R8" s="277"/>
      <c r="S8" s="278" t="s">
        <v>57</v>
      </c>
    </row>
    <row r="9" spans="1:19" s="107" customFormat="1" ht="11.25" customHeight="1" x14ac:dyDescent="0.25">
      <c r="A9" s="280" t="s">
        <v>58</v>
      </c>
      <c r="B9" s="280" t="s">
        <v>59</v>
      </c>
      <c r="C9" s="282" t="s">
        <v>60</v>
      </c>
      <c r="D9" s="284" t="s">
        <v>61</v>
      </c>
      <c r="E9" s="285" t="s">
        <v>62</v>
      </c>
      <c r="F9" s="286" t="s">
        <v>63</v>
      </c>
      <c r="G9" s="288" t="s">
        <v>64</v>
      </c>
      <c r="H9" s="285" t="s">
        <v>65</v>
      </c>
      <c r="I9" s="286" t="s">
        <v>66</v>
      </c>
      <c r="J9" s="300" t="s">
        <v>168</v>
      </c>
      <c r="K9" s="300" t="s">
        <v>169</v>
      </c>
      <c r="L9" s="286" t="s">
        <v>67</v>
      </c>
      <c r="M9" s="288" t="s">
        <v>149</v>
      </c>
      <c r="N9" s="285" t="s">
        <v>150</v>
      </c>
      <c r="O9" s="286" t="s">
        <v>68</v>
      </c>
      <c r="P9" s="292" t="s">
        <v>69</v>
      </c>
      <c r="Q9" s="294" t="s">
        <v>70</v>
      </c>
      <c r="R9" s="296" t="s">
        <v>71</v>
      </c>
      <c r="S9" s="279"/>
    </row>
    <row r="10" spans="1:19" s="107" customFormat="1" ht="83.25" customHeight="1" thickBot="1" x14ac:dyDescent="0.3">
      <c r="A10" s="281"/>
      <c r="B10" s="281"/>
      <c r="C10" s="283"/>
      <c r="D10" s="262"/>
      <c r="E10" s="263"/>
      <c r="F10" s="287"/>
      <c r="G10" s="289"/>
      <c r="H10" s="290"/>
      <c r="I10" s="291"/>
      <c r="J10" s="301"/>
      <c r="K10" s="301"/>
      <c r="L10" s="291"/>
      <c r="M10" s="289"/>
      <c r="N10" s="290"/>
      <c r="O10" s="291"/>
      <c r="P10" s="293"/>
      <c r="Q10" s="295"/>
      <c r="R10" s="297"/>
      <c r="S10" s="279"/>
    </row>
    <row r="11" spans="1:19" s="60" customFormat="1" ht="111.75" customHeight="1" thickBot="1" x14ac:dyDescent="0.3">
      <c r="A11" s="210" t="s">
        <v>72</v>
      </c>
      <c r="B11" s="223" t="s">
        <v>134</v>
      </c>
      <c r="C11" s="108" t="s">
        <v>73</v>
      </c>
      <c r="D11" s="212">
        <v>234</v>
      </c>
      <c r="E11" s="213">
        <v>38145</v>
      </c>
      <c r="F11" s="214">
        <f>E11/D11</f>
        <v>163.01282051282053</v>
      </c>
      <c r="G11" s="212">
        <v>230</v>
      </c>
      <c r="H11" s="213">
        <v>45523</v>
      </c>
      <c r="I11" s="214">
        <f t="shared" ref="I11:I14" si="0">H11/G11</f>
        <v>197.92608695652174</v>
      </c>
      <c r="J11" s="212">
        <f>80+73+60</f>
        <v>213</v>
      </c>
      <c r="K11" s="213">
        <f>36447+283</f>
        <v>36730</v>
      </c>
      <c r="L11" s="214">
        <f t="shared" ref="L11:L14" si="1">K11/J11</f>
        <v>172.44131455399062</v>
      </c>
      <c r="M11" s="212">
        <v>206</v>
      </c>
      <c r="N11" s="213">
        <v>36313</v>
      </c>
      <c r="O11" s="214">
        <f t="shared" ref="O11:O14" si="2">N11/M11</f>
        <v>176.27669902912621</v>
      </c>
      <c r="P11" s="212">
        <f>O11-F11</f>
        <v>13.263878516305681</v>
      </c>
      <c r="Q11" s="213">
        <f t="shared" ref="Q11:Q17" si="3">O11-I11</f>
        <v>-21.649387927395537</v>
      </c>
      <c r="R11" s="220">
        <f t="shared" ref="R11:R17" si="4">O11-L11</f>
        <v>3.8353844751355837</v>
      </c>
      <c r="S11" s="226" t="s">
        <v>160</v>
      </c>
    </row>
    <row r="12" spans="1:19" s="60" customFormat="1" ht="87" customHeight="1" thickBot="1" x14ac:dyDescent="0.3">
      <c r="A12" s="210" t="s">
        <v>74</v>
      </c>
      <c r="B12" s="223" t="s">
        <v>136</v>
      </c>
      <c r="C12" s="108" t="s">
        <v>75</v>
      </c>
      <c r="D12" s="215">
        <v>17</v>
      </c>
      <c r="E12" s="109">
        <v>2130</v>
      </c>
      <c r="F12" s="216">
        <f>E12/D12</f>
        <v>125.29411764705883</v>
      </c>
      <c r="G12" s="215">
        <v>13</v>
      </c>
      <c r="H12" s="109">
        <v>6037</v>
      </c>
      <c r="I12" s="216">
        <f t="shared" si="0"/>
        <v>464.38461538461536</v>
      </c>
      <c r="J12" s="215">
        <v>8</v>
      </c>
      <c r="K12" s="109">
        <v>1637</v>
      </c>
      <c r="L12" s="214">
        <f t="shared" si="1"/>
        <v>204.625</v>
      </c>
      <c r="M12" s="215">
        <v>8</v>
      </c>
      <c r="N12" s="109">
        <v>1504</v>
      </c>
      <c r="O12" s="216">
        <f t="shared" si="2"/>
        <v>188</v>
      </c>
      <c r="P12" s="215">
        <f>O12-F12</f>
        <v>62.705882352941174</v>
      </c>
      <c r="Q12" s="109">
        <f t="shared" si="3"/>
        <v>-276.38461538461536</v>
      </c>
      <c r="R12" s="221">
        <f t="shared" si="4"/>
        <v>-16.625</v>
      </c>
      <c r="S12" s="226"/>
    </row>
    <row r="13" spans="1:19" s="60" customFormat="1" ht="66" customHeight="1" thickBot="1" x14ac:dyDescent="0.3">
      <c r="A13" s="210" t="s">
        <v>76</v>
      </c>
      <c r="B13" s="224" t="s">
        <v>135</v>
      </c>
      <c r="C13" s="108" t="s">
        <v>77</v>
      </c>
      <c r="D13" s="215">
        <v>39</v>
      </c>
      <c r="E13" s="109">
        <v>1732</v>
      </c>
      <c r="F13" s="216">
        <f>E13/D13</f>
        <v>44.410256410256409</v>
      </c>
      <c r="G13" s="215">
        <v>48</v>
      </c>
      <c r="H13" s="109">
        <v>2698</v>
      </c>
      <c r="I13" s="216">
        <f t="shared" si="0"/>
        <v>56.208333333333336</v>
      </c>
      <c r="J13" s="215">
        <v>48</v>
      </c>
      <c r="K13" s="109">
        <v>1368</v>
      </c>
      <c r="L13" s="214">
        <f t="shared" si="1"/>
        <v>28.5</v>
      </c>
      <c r="M13" s="215">
        <v>34</v>
      </c>
      <c r="N13" s="109">
        <v>1108</v>
      </c>
      <c r="O13" s="216">
        <f t="shared" si="2"/>
        <v>32.588235294117645</v>
      </c>
      <c r="P13" s="215">
        <f>O13-F13</f>
        <v>-11.822021116138764</v>
      </c>
      <c r="Q13" s="109">
        <f t="shared" si="3"/>
        <v>-23.620098039215691</v>
      </c>
      <c r="R13" s="221">
        <f t="shared" si="4"/>
        <v>4.088235294117645</v>
      </c>
      <c r="S13" s="226" t="s">
        <v>148</v>
      </c>
    </row>
    <row r="14" spans="1:19" s="60" customFormat="1" ht="63" customHeight="1" thickBot="1" x14ac:dyDescent="0.3">
      <c r="A14" s="227" t="s">
        <v>78</v>
      </c>
      <c r="B14" s="223" t="s">
        <v>137</v>
      </c>
      <c r="C14" s="108" t="s">
        <v>75</v>
      </c>
      <c r="D14" s="215">
        <v>290</v>
      </c>
      <c r="E14" s="109">
        <v>867</v>
      </c>
      <c r="F14" s="216">
        <f>E14/D14</f>
        <v>2.989655172413793</v>
      </c>
      <c r="G14" s="215">
        <v>291</v>
      </c>
      <c r="H14" s="109">
        <v>1942</v>
      </c>
      <c r="I14" s="216">
        <f t="shared" si="0"/>
        <v>6.6735395189003439</v>
      </c>
      <c r="J14" s="215">
        <v>269</v>
      </c>
      <c r="K14" s="109">
        <v>1042</v>
      </c>
      <c r="L14" s="214">
        <f t="shared" si="1"/>
        <v>3.8736059479553901</v>
      </c>
      <c r="M14" s="215">
        <v>248</v>
      </c>
      <c r="N14" s="109">
        <v>977</v>
      </c>
      <c r="O14" s="216">
        <f t="shared" si="2"/>
        <v>3.939516129032258</v>
      </c>
      <c r="P14" s="215">
        <f>O14-F14</f>
        <v>0.94986095661846504</v>
      </c>
      <c r="Q14" s="109">
        <f t="shared" si="3"/>
        <v>-2.7340233898680859</v>
      </c>
      <c r="R14" s="221">
        <f t="shared" si="4"/>
        <v>6.5910181076867858E-2</v>
      </c>
      <c r="S14" s="226" t="s">
        <v>161</v>
      </c>
    </row>
    <row r="15" spans="1:19" s="60" customFormat="1" ht="53.25" customHeight="1" x14ac:dyDescent="0.25">
      <c r="A15" s="228" t="s">
        <v>98</v>
      </c>
      <c r="B15" s="223" t="s">
        <v>132</v>
      </c>
      <c r="C15" s="108" t="s">
        <v>145</v>
      </c>
      <c r="D15" s="215">
        <v>1</v>
      </c>
      <c r="E15" s="109">
        <v>560</v>
      </c>
      <c r="F15" s="216">
        <v>0</v>
      </c>
      <c r="G15" s="215"/>
      <c r="H15" s="109"/>
      <c r="I15" s="216"/>
      <c r="J15" s="215"/>
      <c r="K15" s="109"/>
      <c r="L15" s="214"/>
      <c r="M15" s="215"/>
      <c r="N15" s="109"/>
      <c r="O15" s="216"/>
      <c r="P15" s="215"/>
      <c r="Q15" s="109"/>
      <c r="R15" s="221"/>
      <c r="S15" s="226"/>
    </row>
    <row r="16" spans="1:19" s="60" customFormat="1" ht="53.25" customHeight="1" x14ac:dyDescent="0.25">
      <c r="A16" s="229" t="s">
        <v>99</v>
      </c>
      <c r="B16" s="223" t="s">
        <v>131</v>
      </c>
      <c r="C16" s="108" t="s">
        <v>133</v>
      </c>
      <c r="D16" s="215">
        <v>3</v>
      </c>
      <c r="E16" s="109">
        <v>121</v>
      </c>
      <c r="F16" s="216">
        <v>0</v>
      </c>
      <c r="G16" s="215"/>
      <c r="H16" s="109"/>
      <c r="I16" s="216"/>
      <c r="J16" s="215"/>
      <c r="K16" s="109"/>
      <c r="L16" s="216"/>
      <c r="M16" s="215"/>
      <c r="N16" s="109"/>
      <c r="O16" s="216"/>
      <c r="P16" s="215"/>
      <c r="Q16" s="109"/>
      <c r="R16" s="221">
        <f t="shared" si="4"/>
        <v>0</v>
      </c>
      <c r="S16" s="226"/>
    </row>
    <row r="17" spans="1:86" s="60" customFormat="1" ht="53.25" customHeight="1" thickBot="1" x14ac:dyDescent="0.3">
      <c r="A17" s="230" t="s">
        <v>142</v>
      </c>
      <c r="B17" s="224" t="s">
        <v>130</v>
      </c>
      <c r="C17" s="211" t="s">
        <v>133</v>
      </c>
      <c r="D17" s="217">
        <v>20</v>
      </c>
      <c r="E17" s="218">
        <v>3131</v>
      </c>
      <c r="F17" s="219">
        <v>0</v>
      </c>
      <c r="G17" s="217">
        <v>1</v>
      </c>
      <c r="H17" s="218">
        <v>10000</v>
      </c>
      <c r="I17" s="216">
        <f t="shared" ref="I17" si="5">H17/G17</f>
        <v>10000</v>
      </c>
      <c r="J17" s="217"/>
      <c r="K17" s="218">
        <v>10000</v>
      </c>
      <c r="L17" s="219">
        <v>0</v>
      </c>
      <c r="M17" s="217"/>
      <c r="N17" s="218"/>
      <c r="O17" s="216">
        <v>0</v>
      </c>
      <c r="P17" s="217">
        <f t="shared" ref="P17" si="6">O17-F17</f>
        <v>0</v>
      </c>
      <c r="Q17" s="218">
        <f t="shared" si="3"/>
        <v>-10000</v>
      </c>
      <c r="R17" s="222">
        <f t="shared" si="4"/>
        <v>0</v>
      </c>
      <c r="S17" s="226" t="s">
        <v>170</v>
      </c>
    </row>
    <row r="18" spans="1:86" s="51" customFormat="1" x14ac:dyDescent="0.25">
      <c r="B18" s="110"/>
      <c r="J18" s="238">
        <f>SUM(J11:J17)</f>
        <v>538</v>
      </c>
      <c r="K18" s="238">
        <f>SUM(K11:K17)</f>
        <v>50777</v>
      </c>
      <c r="L18" s="238">
        <f t="shared" ref="L18:O18" si="7">SUM(L11:L17)</f>
        <v>409.43992050194606</v>
      </c>
      <c r="M18" s="238">
        <f t="shared" si="7"/>
        <v>496</v>
      </c>
      <c r="N18" s="238">
        <f t="shared" si="7"/>
        <v>39902</v>
      </c>
      <c r="O18" s="238">
        <f t="shared" si="7"/>
        <v>400.80445045227611</v>
      </c>
    </row>
    <row r="19" spans="1:86" ht="15.75" thickBot="1" x14ac:dyDescent="0.3">
      <c r="A19" s="298" t="s">
        <v>79</v>
      </c>
      <c r="B19" s="299"/>
      <c r="C19" s="299"/>
      <c r="D19" s="299"/>
      <c r="E19" s="299"/>
      <c r="F19" s="299"/>
      <c r="K19" s="225"/>
      <c r="L19" s="225">
        <f>SUM(L11:L18)</f>
        <v>818.87984100389212</v>
      </c>
      <c r="M19" s="225">
        <f>SUM(M11:M18)</f>
        <v>992</v>
      </c>
      <c r="N19" s="225">
        <v>142</v>
      </c>
    </row>
    <row r="20" spans="1:86" ht="34.5" thickTop="1" x14ac:dyDescent="0.25">
      <c r="A20" s="111" t="s">
        <v>58</v>
      </c>
      <c r="B20" s="112" t="s">
        <v>59</v>
      </c>
      <c r="C20" s="113" t="s">
        <v>80</v>
      </c>
      <c r="D20" s="113" t="s">
        <v>81</v>
      </c>
      <c r="E20" s="113" t="s">
        <v>82</v>
      </c>
      <c r="F20" s="114" t="s">
        <v>57</v>
      </c>
      <c r="K20" s="236"/>
      <c r="L20" s="236"/>
      <c r="M20" s="236"/>
      <c r="N20" s="237">
        <f>SUM(N18:N19)</f>
        <v>40044</v>
      </c>
    </row>
    <row r="21" spans="1:86" x14ac:dyDescent="0.25">
      <c r="A21" s="115" t="s">
        <v>72</v>
      </c>
      <c r="B21" s="53" t="s">
        <v>83</v>
      </c>
      <c r="C21" s="53"/>
      <c r="D21" s="53"/>
      <c r="E21" s="116">
        <v>0</v>
      </c>
      <c r="F21" s="117"/>
    </row>
    <row r="22" spans="1:86" ht="15.75" thickBot="1" x14ac:dyDescent="0.3">
      <c r="A22" s="118" t="s">
        <v>78</v>
      </c>
      <c r="B22" s="119" t="s">
        <v>84</v>
      </c>
      <c r="C22" s="120"/>
      <c r="D22" s="120"/>
      <c r="E22" s="121">
        <v>0</v>
      </c>
      <c r="F22" s="122"/>
    </row>
    <row r="23" spans="1:86" s="51" customFormat="1" ht="15.75" thickTop="1" x14ac:dyDescent="0.25">
      <c r="A23" s="17"/>
      <c r="B23" s="17"/>
      <c r="C23" s="17"/>
      <c r="D23" s="17"/>
      <c r="E23" s="123"/>
      <c r="F23" s="17"/>
    </row>
    <row r="24" spans="1:86" s="51" customFormat="1" x14ac:dyDescent="0.25">
      <c r="A24" s="17"/>
      <c r="B24" s="17"/>
      <c r="C24" s="17"/>
      <c r="D24" s="17"/>
      <c r="E24" s="123"/>
      <c r="F24" s="17"/>
    </row>
    <row r="28" spans="1:86" ht="15.75" x14ac:dyDescent="0.25">
      <c r="BG28" s="198"/>
      <c r="BH28" s="198"/>
      <c r="BI28" s="198"/>
      <c r="BJ28" s="198"/>
      <c r="BK28" s="198"/>
      <c r="BL28" s="198" t="e">
        <f>#REF!+#REF!+#REF!+#REF!</f>
        <v>#REF!</v>
      </c>
      <c r="BM28" s="198"/>
      <c r="BN28" s="198" t="e">
        <f>#REF!+#REF!+#REF!+#REF!</f>
        <v>#REF!</v>
      </c>
      <c r="BO28" s="198"/>
      <c r="BP28" s="198"/>
      <c r="BQ28" s="204"/>
      <c r="BR28" s="202" t="e">
        <f>SUM(#REF!)</f>
        <v>#REF!</v>
      </c>
      <c r="BS28" s="203" t="e">
        <f>SUM(#REF!)</f>
        <v>#REF!</v>
      </c>
      <c r="BT28" s="203" t="e">
        <f>SUM(#REF!)</f>
        <v>#REF!</v>
      </c>
      <c r="BU28" s="203" t="e">
        <f>SUM(#REF!)</f>
        <v>#REF!</v>
      </c>
      <c r="BV28" s="203" t="e">
        <f>SUM(#REF!)</f>
        <v>#REF!</v>
      </c>
      <c r="BW28" s="203" t="e">
        <f>SUM(#REF!)</f>
        <v>#REF!</v>
      </c>
      <c r="BX28" s="203" t="e">
        <f>SUM(#REF!)</f>
        <v>#REF!</v>
      </c>
      <c r="BY28" s="203" t="e">
        <f>SUM(#REF!)</f>
        <v>#REF!</v>
      </c>
      <c r="BZ28" s="203" t="e">
        <f>SUM(#REF!)</f>
        <v>#REF!</v>
      </c>
      <c r="CA28" s="203" t="e">
        <f>SUM(#REF!)</f>
        <v>#REF!</v>
      </c>
      <c r="CB28" s="203" t="e">
        <f>SUM(#REF!)</f>
        <v>#REF!</v>
      </c>
      <c r="CC28" s="203" t="e">
        <f>SUM(#REF!)</f>
        <v>#REF!</v>
      </c>
      <c r="CD28" s="203" t="e">
        <f>SUM(#REF!)</f>
        <v>#REF!</v>
      </c>
      <c r="CE28" s="203" t="e">
        <f>SUM(#REF!)</f>
        <v>#REF!</v>
      </c>
      <c r="CF28" s="203" t="e">
        <f>SUM(#REF!)</f>
        <v>#REF!</v>
      </c>
      <c r="CG28" s="203" t="e">
        <f>SUM(#REF!)</f>
        <v>#REF!</v>
      </c>
      <c r="CH28" s="198"/>
    </row>
    <row r="29" spans="1:86" ht="16.5" thickBot="1" x14ac:dyDescent="0.3"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205"/>
      <c r="BR29" s="199"/>
      <c r="BS29" s="200"/>
      <c r="BT29" s="200"/>
      <c r="BU29" s="201"/>
      <c r="BV29" s="199"/>
      <c r="BW29" s="200"/>
      <c r="BX29" s="200"/>
      <c r="BY29" s="201"/>
      <c r="BZ29" s="199"/>
      <c r="CA29" s="200"/>
      <c r="CB29" s="200"/>
      <c r="CC29" s="201"/>
      <c r="CD29" s="199"/>
      <c r="CE29" s="200"/>
      <c r="CF29" s="200"/>
      <c r="CG29" s="201"/>
      <c r="CH29" s="198"/>
    </row>
    <row r="30" spans="1:86" ht="16.5" thickBot="1" x14ac:dyDescent="0.3"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206" t="e">
        <f>BR28-#REF!</f>
        <v>#REF!</v>
      </c>
      <c r="BS30" s="207" t="e">
        <f>BS28-#REF!</f>
        <v>#REF!</v>
      </c>
      <c r="BT30" s="207"/>
      <c r="BU30" s="208" t="e">
        <f>BU28-#REF!</f>
        <v>#REF!</v>
      </c>
      <c r="BV30" s="206" t="e">
        <f>#REF!-BV28</f>
        <v>#REF!</v>
      </c>
      <c r="BW30" s="206" t="e">
        <f>#REF!-BW28</f>
        <v>#REF!</v>
      </c>
      <c r="BX30" s="206" t="e">
        <f>#REF!-BX28</f>
        <v>#REF!</v>
      </c>
      <c r="BY30" s="206" t="e">
        <f>#REF!-BY28</f>
        <v>#REF!</v>
      </c>
      <c r="BZ30" s="206" t="e">
        <f>#REF!-BZ28</f>
        <v>#REF!</v>
      </c>
      <c r="CA30" s="206" t="e">
        <f>#REF!-CA28</f>
        <v>#REF!</v>
      </c>
      <c r="CB30" s="206" t="e">
        <f>#REF!-CB28</f>
        <v>#REF!</v>
      </c>
      <c r="CC30" s="206" t="e">
        <f>#REF!-CC28</f>
        <v>#REF!</v>
      </c>
      <c r="CD30" s="206" t="e">
        <f>#REF!-CD28</f>
        <v>#REF!</v>
      </c>
      <c r="CE30" s="206" t="e">
        <f>#REF!-CE28</f>
        <v>#REF!</v>
      </c>
      <c r="CF30" s="206" t="e">
        <f>#REF!-CF28</f>
        <v>#REF!</v>
      </c>
      <c r="CG30" s="206" t="e">
        <f>#REF!-CG28</f>
        <v>#REF!</v>
      </c>
      <c r="CH30" s="198"/>
    </row>
    <row r="31" spans="1:86" ht="15.75" x14ac:dyDescent="0.25"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</row>
    <row r="32" spans="1:86" ht="15.75" x14ac:dyDescent="0.25"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</row>
    <row r="33" spans="59:86" ht="15.75" x14ac:dyDescent="0.25"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</row>
  </sheetData>
  <mergeCells count="22">
    <mergeCell ref="M9:M10"/>
    <mergeCell ref="A19:F19"/>
    <mergeCell ref="H9:H10"/>
    <mergeCell ref="I9:I10"/>
    <mergeCell ref="J9:J10"/>
    <mergeCell ref="K9:K10"/>
    <mergeCell ref="A7:B7"/>
    <mergeCell ref="P8:R8"/>
    <mergeCell ref="S8:S10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L9:L10"/>
  </mergeCells>
  <pageMargins left="0.3" right="0.2" top="0.51" bottom="0.25" header="0.3" footer="0.3"/>
  <pageSetup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0"/>
  <sheetViews>
    <sheetView topLeftCell="A13" zoomScaleNormal="100" workbookViewId="0">
      <selection activeCell="B33" sqref="B33"/>
    </sheetView>
  </sheetViews>
  <sheetFormatPr defaultRowHeight="15" x14ac:dyDescent="0.25"/>
  <cols>
    <col min="1" max="1" width="15.28515625" style="7" customWidth="1"/>
    <col min="2" max="2" width="54.140625" style="7" customWidth="1"/>
    <col min="3" max="3" width="17.140625" customWidth="1"/>
    <col min="4" max="4" width="14.42578125" customWidth="1"/>
    <col min="5" max="9" width="12" style="7" customWidth="1"/>
    <col min="10" max="10" width="34.28515625" style="129" customWidth="1"/>
  </cols>
  <sheetData>
    <row r="2" spans="1:15" s="92" customFormat="1" ht="15.75" x14ac:dyDescent="0.25">
      <c r="A2" s="124" t="s">
        <v>85</v>
      </c>
      <c r="B2" s="40"/>
      <c r="C2" s="125"/>
      <c r="E2" s="40"/>
      <c r="F2" s="40"/>
      <c r="G2" s="40"/>
      <c r="H2" s="40"/>
      <c r="I2" s="40"/>
      <c r="J2" s="126"/>
    </row>
    <row r="3" spans="1:15" s="129" customFormat="1" x14ac:dyDescent="0.25">
      <c r="A3" s="127" t="s">
        <v>162</v>
      </c>
      <c r="B3" s="45"/>
      <c r="C3" s="128"/>
      <c r="E3" s="45"/>
      <c r="F3" s="45"/>
      <c r="G3" s="45"/>
      <c r="H3" s="45"/>
      <c r="I3" s="45"/>
    </row>
    <row r="4" spans="1:15" ht="15.75" thickBot="1" x14ac:dyDescent="0.3"/>
    <row r="5" spans="1:15" s="130" customFormat="1" ht="24" customHeight="1" x14ac:dyDescent="0.25">
      <c r="A5" s="168" t="s">
        <v>29</v>
      </c>
      <c r="B5" s="169">
        <v>1014045</v>
      </c>
      <c r="C5" s="170" t="s">
        <v>86</v>
      </c>
      <c r="D5" s="302" t="s">
        <v>28</v>
      </c>
      <c r="E5" s="303"/>
      <c r="F5" s="303"/>
      <c r="G5" s="303"/>
      <c r="H5" s="303"/>
      <c r="I5" s="304"/>
      <c r="J5" s="171" t="s">
        <v>57</v>
      </c>
      <c r="K5" s="172"/>
      <c r="L5" s="172"/>
      <c r="M5" s="172"/>
      <c r="N5" s="172"/>
      <c r="O5" s="172"/>
    </row>
    <row r="6" spans="1:15" s="130" customFormat="1" ht="90" customHeight="1" x14ac:dyDescent="0.25">
      <c r="A6" s="133" t="s">
        <v>87</v>
      </c>
      <c r="B6" s="173" t="s">
        <v>146</v>
      </c>
      <c r="C6" s="174"/>
      <c r="D6" s="175"/>
      <c r="E6" s="176"/>
      <c r="F6" s="176"/>
      <c r="G6" s="176"/>
      <c r="H6" s="176"/>
      <c r="I6" s="177"/>
      <c r="J6" s="239" t="s">
        <v>163</v>
      </c>
      <c r="K6" s="172"/>
      <c r="L6" s="172"/>
      <c r="M6" s="172"/>
      <c r="N6" s="172"/>
      <c r="O6" s="172"/>
    </row>
    <row r="7" spans="1:15" s="130" customFormat="1" ht="15.75" customHeight="1" x14ac:dyDescent="0.25">
      <c r="A7" s="179"/>
      <c r="B7" s="180"/>
      <c r="C7" s="131"/>
      <c r="D7" s="305" t="s">
        <v>89</v>
      </c>
      <c r="E7" s="305"/>
      <c r="F7" s="305"/>
      <c r="G7" s="305"/>
      <c r="H7" s="305"/>
      <c r="I7" s="305"/>
      <c r="J7" s="178" t="s">
        <v>88</v>
      </c>
      <c r="K7" s="172"/>
      <c r="L7" s="172"/>
      <c r="M7" s="172"/>
      <c r="N7" s="172"/>
      <c r="O7" s="172"/>
    </row>
    <row r="8" spans="1:15" s="136" customFormat="1" ht="70.5" customHeight="1" x14ac:dyDescent="0.25">
      <c r="A8" s="306" t="s">
        <v>125</v>
      </c>
      <c r="B8" s="307"/>
      <c r="C8" s="131" t="s">
        <v>90</v>
      </c>
      <c r="D8" s="132" t="s">
        <v>126</v>
      </c>
      <c r="E8" s="133" t="s">
        <v>91</v>
      </c>
      <c r="F8" s="131" t="s">
        <v>92</v>
      </c>
      <c r="G8" s="131" t="s">
        <v>171</v>
      </c>
      <c r="H8" s="134" t="s">
        <v>172</v>
      </c>
      <c r="I8" s="135" t="s">
        <v>93</v>
      </c>
      <c r="J8" s="181"/>
    </row>
    <row r="9" spans="1:15" s="130" customFormat="1" ht="83.25" customHeight="1" x14ac:dyDescent="0.25">
      <c r="A9" s="182" t="s">
        <v>94</v>
      </c>
      <c r="B9" s="167" t="s">
        <v>134</v>
      </c>
      <c r="C9" s="180" t="s">
        <v>72</v>
      </c>
      <c r="D9" s="183" t="s">
        <v>120</v>
      </c>
      <c r="E9" s="185">
        <v>234</v>
      </c>
      <c r="F9" s="184">
        <v>230</v>
      </c>
      <c r="G9" s="184">
        <v>213</v>
      </c>
      <c r="H9" s="231">
        <v>206</v>
      </c>
      <c r="I9" s="186">
        <f t="shared" ref="I9:I12" si="0">H9/G9</f>
        <v>0.96713615023474175</v>
      </c>
      <c r="J9" s="226" t="s">
        <v>160</v>
      </c>
      <c r="K9" s="172"/>
      <c r="L9" s="172"/>
      <c r="M9" s="172"/>
      <c r="N9" s="172"/>
      <c r="O9" s="172"/>
    </row>
    <row r="10" spans="1:15" s="130" customFormat="1" ht="68.25" customHeight="1" x14ac:dyDescent="0.25">
      <c r="A10" s="182" t="s">
        <v>95</v>
      </c>
      <c r="B10" s="167" t="s">
        <v>136</v>
      </c>
      <c r="C10" s="180" t="s">
        <v>74</v>
      </c>
      <c r="D10" s="183" t="s">
        <v>122</v>
      </c>
      <c r="E10" s="188">
        <v>17</v>
      </c>
      <c r="F10" s="187">
        <v>13</v>
      </c>
      <c r="G10" s="187">
        <v>8</v>
      </c>
      <c r="H10" s="235">
        <v>8</v>
      </c>
      <c r="I10" s="186">
        <f t="shared" si="0"/>
        <v>1</v>
      </c>
      <c r="J10" s="226"/>
      <c r="K10" s="172"/>
      <c r="L10" s="172"/>
      <c r="M10" s="172"/>
      <c r="N10" s="172"/>
      <c r="O10" s="172"/>
    </row>
    <row r="11" spans="1:15" s="130" customFormat="1" ht="28.5" customHeight="1" thickBot="1" x14ac:dyDescent="0.3">
      <c r="A11" s="189" t="s">
        <v>96</v>
      </c>
      <c r="B11" s="190" t="s">
        <v>135</v>
      </c>
      <c r="C11" s="191" t="s">
        <v>76</v>
      </c>
      <c r="D11" s="192" t="s">
        <v>123</v>
      </c>
      <c r="E11" s="194">
        <v>39</v>
      </c>
      <c r="F11" s="193">
        <v>48</v>
      </c>
      <c r="G11" s="193">
        <v>48</v>
      </c>
      <c r="H11" s="194">
        <v>34</v>
      </c>
      <c r="I11" s="186">
        <f t="shared" si="0"/>
        <v>0.70833333333333337</v>
      </c>
      <c r="J11" s="226" t="s">
        <v>148</v>
      </c>
      <c r="K11" s="172"/>
      <c r="L11" s="172"/>
      <c r="M11" s="172"/>
      <c r="N11" s="172"/>
      <c r="O11" s="172"/>
    </row>
    <row r="12" spans="1:15" ht="34.5" customHeight="1" x14ac:dyDescent="0.25">
      <c r="A12" s="182" t="s">
        <v>121</v>
      </c>
      <c r="B12" s="167" t="s">
        <v>137</v>
      </c>
      <c r="C12" s="180" t="s">
        <v>78</v>
      </c>
      <c r="D12" s="183" t="s">
        <v>124</v>
      </c>
      <c r="E12" s="179">
        <v>290</v>
      </c>
      <c r="F12" s="187">
        <v>291</v>
      </c>
      <c r="G12" s="187">
        <v>269</v>
      </c>
      <c r="H12" s="188">
        <v>248</v>
      </c>
      <c r="I12" s="186">
        <f t="shared" si="0"/>
        <v>0.92193308550185871</v>
      </c>
      <c r="J12" s="226" t="s">
        <v>161</v>
      </c>
      <c r="K12" s="195"/>
      <c r="L12" s="195"/>
      <c r="M12" s="195"/>
      <c r="N12" s="195"/>
      <c r="O12" s="195"/>
    </row>
    <row r="13" spans="1:15" s="129" customFormat="1" ht="41.25" customHeight="1" x14ac:dyDescent="0.2">
      <c r="A13" s="182" t="s">
        <v>139</v>
      </c>
      <c r="B13" s="167" t="s">
        <v>138</v>
      </c>
      <c r="C13" s="180" t="s">
        <v>99</v>
      </c>
      <c r="D13" s="183" t="s">
        <v>145</v>
      </c>
      <c r="E13" s="179">
        <v>1</v>
      </c>
      <c r="F13" s="187"/>
      <c r="G13" s="187"/>
      <c r="H13" s="188"/>
      <c r="I13" s="186"/>
      <c r="J13" s="226"/>
    </row>
    <row r="14" spans="1:15" s="129" customFormat="1" ht="18.75" customHeight="1" x14ac:dyDescent="0.2">
      <c r="A14" s="182" t="s">
        <v>140</v>
      </c>
      <c r="B14" s="167" t="s">
        <v>131</v>
      </c>
      <c r="C14" s="180" t="s">
        <v>142</v>
      </c>
      <c r="D14" s="183" t="s">
        <v>144</v>
      </c>
      <c r="E14" s="179">
        <v>3</v>
      </c>
      <c r="F14" s="179"/>
      <c r="G14" s="187"/>
      <c r="H14" s="188"/>
      <c r="I14" s="186"/>
      <c r="J14" s="226"/>
    </row>
    <row r="15" spans="1:15" s="129" customFormat="1" ht="18.75" customHeight="1" x14ac:dyDescent="0.2">
      <c r="A15" s="182" t="s">
        <v>141</v>
      </c>
      <c r="B15" s="167" t="s">
        <v>130</v>
      </c>
      <c r="C15" s="180" t="s">
        <v>143</v>
      </c>
      <c r="D15" s="183" t="s">
        <v>144</v>
      </c>
      <c r="E15" s="179">
        <v>20</v>
      </c>
      <c r="F15" s="179">
        <v>1</v>
      </c>
      <c r="G15" s="187">
        <v>0</v>
      </c>
      <c r="H15" s="188">
        <v>0</v>
      </c>
      <c r="I15" s="186">
        <v>0</v>
      </c>
      <c r="J15" s="226" t="s">
        <v>170</v>
      </c>
    </row>
    <row r="16" spans="1:15" s="129" customFormat="1" ht="12.75" x14ac:dyDescent="0.2">
      <c r="A16" s="196"/>
      <c r="B16" s="196"/>
      <c r="C16" s="195"/>
      <c r="D16" s="195"/>
      <c r="E16" s="196"/>
      <c r="F16" s="196"/>
      <c r="G16" s="196"/>
      <c r="H16" s="196"/>
      <c r="I16" s="196"/>
    </row>
    <row r="17" spans="1:15" x14ac:dyDescent="0.25">
      <c r="A17" s="137" t="s">
        <v>127</v>
      </c>
      <c r="B17" s="129"/>
      <c r="C17" s="138"/>
      <c r="D17" s="129"/>
      <c r="E17" s="45"/>
      <c r="F17" s="45"/>
      <c r="G17" s="45"/>
      <c r="H17" s="45"/>
      <c r="I17" s="45"/>
      <c r="K17" s="195"/>
      <c r="L17" s="195"/>
      <c r="M17" s="195"/>
      <c r="N17" s="195"/>
      <c r="O17" s="195"/>
    </row>
    <row r="18" spans="1:15" x14ac:dyDescent="0.25">
      <c r="A18" s="137" t="s">
        <v>128</v>
      </c>
      <c r="B18" s="129"/>
      <c r="C18" s="138"/>
      <c r="D18" s="129"/>
      <c r="E18" s="45"/>
      <c r="F18" s="45"/>
      <c r="G18" s="45"/>
      <c r="H18" s="45"/>
      <c r="I18" s="45"/>
      <c r="K18" s="195"/>
      <c r="L18" s="195"/>
      <c r="M18" s="195"/>
      <c r="N18" s="195"/>
      <c r="O18" s="195"/>
    </row>
    <row r="19" spans="1:15" x14ac:dyDescent="0.25">
      <c r="A19" s="137" t="s">
        <v>129</v>
      </c>
      <c r="B19" s="129"/>
      <c r="C19" s="138"/>
      <c r="D19" s="129"/>
      <c r="E19" s="45"/>
      <c r="F19" s="45"/>
      <c r="G19" s="45"/>
      <c r="H19" s="45"/>
      <c r="I19" s="45"/>
      <c r="K19" s="195"/>
      <c r="L19" s="195"/>
      <c r="M19" s="195"/>
      <c r="N19" s="195"/>
      <c r="O19" s="195"/>
    </row>
    <row r="20" spans="1:15" x14ac:dyDescent="0.25">
      <c r="A20" s="137" t="s">
        <v>97</v>
      </c>
      <c r="B20" s="129"/>
      <c r="C20" s="138"/>
      <c r="D20" s="129"/>
      <c r="E20" s="45"/>
      <c r="F20" s="45"/>
      <c r="G20" s="45"/>
      <c r="H20" s="45"/>
      <c r="I20" s="45"/>
      <c r="K20" s="195"/>
      <c r="L20" s="195"/>
      <c r="M20" s="195"/>
      <c r="N20" s="195"/>
      <c r="O20" s="195"/>
    </row>
  </sheetData>
  <mergeCells count="3">
    <mergeCell ref="D5:I5"/>
    <mergeCell ref="D7:I7"/>
    <mergeCell ref="A8:B8"/>
  </mergeCells>
  <pageMargins left="0.36" right="0.1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tabSelected="1" workbookViewId="0">
      <selection activeCell="A23" sqref="A23:XFD28"/>
    </sheetView>
  </sheetViews>
  <sheetFormatPr defaultRowHeight="12.75" x14ac:dyDescent="0.25"/>
  <cols>
    <col min="1" max="1" width="9.140625" style="149"/>
    <col min="2" max="2" width="31.42578125" style="149" customWidth="1"/>
    <col min="3" max="10" width="10.42578125" style="149" customWidth="1"/>
    <col min="11" max="11" width="18.5703125" style="149" customWidth="1"/>
    <col min="12" max="16384" width="9.140625" style="149"/>
  </cols>
  <sheetData>
    <row r="2" spans="1:12" s="140" customFormat="1" ht="15.75" x14ac:dyDescent="0.25">
      <c r="A2" s="139" t="s">
        <v>100</v>
      </c>
      <c r="C2" s="141"/>
      <c r="G2" s="142"/>
      <c r="H2" s="142"/>
      <c r="I2" s="142"/>
    </row>
    <row r="3" spans="1:12" s="144" customFormat="1" x14ac:dyDescent="0.25">
      <c r="A3" s="143"/>
      <c r="G3" s="145"/>
      <c r="H3" s="145"/>
      <c r="I3" s="145"/>
    </row>
    <row r="4" spans="1:12" s="147" customFormat="1" x14ac:dyDescent="0.25">
      <c r="A4" s="146" t="s">
        <v>101</v>
      </c>
      <c r="C4" s="146"/>
      <c r="G4" s="148"/>
      <c r="H4" s="148"/>
      <c r="I4" s="148"/>
    </row>
    <row r="5" spans="1:12" ht="13.5" thickBot="1" x14ac:dyDescent="0.3">
      <c r="C5" s="150"/>
      <c r="E5" s="150"/>
      <c r="F5" s="150"/>
      <c r="G5" s="151"/>
      <c r="H5" s="151"/>
      <c r="I5" s="151"/>
    </row>
    <row r="6" spans="1:12" ht="33.75" customHeight="1" x14ac:dyDescent="0.25">
      <c r="A6" s="313" t="s">
        <v>102</v>
      </c>
      <c r="B6" s="316" t="s">
        <v>103</v>
      </c>
      <c r="C6" s="152" t="s">
        <v>104</v>
      </c>
      <c r="D6" s="152" t="s">
        <v>105</v>
      </c>
      <c r="E6" s="152" t="s">
        <v>106</v>
      </c>
      <c r="F6" s="152" t="s">
        <v>159</v>
      </c>
      <c r="G6" s="316" t="s">
        <v>173</v>
      </c>
      <c r="H6" s="316" t="s">
        <v>109</v>
      </c>
      <c r="I6" s="316" t="s">
        <v>110</v>
      </c>
      <c r="J6" s="316" t="s">
        <v>111</v>
      </c>
      <c r="K6" s="308" t="s">
        <v>57</v>
      </c>
    </row>
    <row r="7" spans="1:12" ht="12.75" customHeight="1" x14ac:dyDescent="0.25">
      <c r="A7" s="314"/>
      <c r="B7" s="311"/>
      <c r="C7" s="153" t="s">
        <v>112</v>
      </c>
      <c r="D7" s="153" t="s">
        <v>113</v>
      </c>
      <c r="E7" s="153" t="s">
        <v>113</v>
      </c>
      <c r="F7" s="311" t="s">
        <v>114</v>
      </c>
      <c r="G7" s="311"/>
      <c r="H7" s="311"/>
      <c r="I7" s="311"/>
      <c r="J7" s="311"/>
      <c r="K7" s="309"/>
    </row>
    <row r="8" spans="1:12" ht="50.25" customHeight="1" thickBot="1" x14ac:dyDescent="0.3">
      <c r="A8" s="315"/>
      <c r="B8" s="312"/>
      <c r="C8" s="154" t="s">
        <v>115</v>
      </c>
      <c r="D8" s="154" t="s">
        <v>115</v>
      </c>
      <c r="E8" s="154" t="s">
        <v>115</v>
      </c>
      <c r="F8" s="312"/>
      <c r="G8" s="312"/>
      <c r="H8" s="312"/>
      <c r="I8" s="312"/>
      <c r="J8" s="312"/>
      <c r="K8" s="310"/>
    </row>
    <row r="9" spans="1:12" ht="50.25" customHeight="1" x14ac:dyDescent="0.25">
      <c r="A9" s="155" t="s">
        <v>147</v>
      </c>
      <c r="B9" s="167" t="s">
        <v>158</v>
      </c>
      <c r="C9" s="197">
        <v>10000</v>
      </c>
      <c r="D9" s="156">
        <v>2021</v>
      </c>
      <c r="E9" s="156">
        <v>2021</v>
      </c>
      <c r="F9" s="197">
        <v>0</v>
      </c>
      <c r="G9" s="156">
        <v>10000</v>
      </c>
      <c r="H9" s="197">
        <v>0</v>
      </c>
      <c r="I9" s="197">
        <v>0</v>
      </c>
      <c r="J9" s="197">
        <v>0</v>
      </c>
      <c r="K9" s="226" t="s">
        <v>170</v>
      </c>
    </row>
    <row r="10" spans="1:12" x14ac:dyDescent="0.25">
      <c r="A10" s="151"/>
      <c r="B10" s="151"/>
      <c r="C10" s="151"/>
      <c r="D10" s="151"/>
      <c r="E10" s="151"/>
      <c r="F10" s="151"/>
      <c r="G10" s="151"/>
      <c r="H10" s="151"/>
      <c r="I10" s="151"/>
    </row>
    <row r="11" spans="1:12" x14ac:dyDescent="0.25">
      <c r="E11" s="151"/>
      <c r="F11" s="151"/>
      <c r="G11" s="151"/>
      <c r="H11" s="151"/>
      <c r="I11" s="151"/>
    </row>
    <row r="12" spans="1:12" x14ac:dyDescent="0.25">
      <c r="G12" s="151"/>
      <c r="H12" s="151"/>
      <c r="I12" s="151"/>
    </row>
    <row r="13" spans="1:12" s="147" customFormat="1" x14ac:dyDescent="0.25">
      <c r="A13" s="146" t="s">
        <v>116</v>
      </c>
      <c r="G13" s="148"/>
      <c r="H13" s="148"/>
      <c r="I13" s="148"/>
    </row>
    <row r="14" spans="1:12" ht="16.5" thickBot="1" x14ac:dyDescent="0.3">
      <c r="C14" s="164"/>
      <c r="D14" s="165"/>
      <c r="E14" s="150"/>
      <c r="F14" s="150"/>
      <c r="G14" s="165"/>
      <c r="H14" s="166"/>
      <c r="I14" s="166"/>
    </row>
    <row r="15" spans="1:12" ht="33.75" customHeight="1" x14ac:dyDescent="0.25">
      <c r="A15" s="313" t="s">
        <v>102</v>
      </c>
      <c r="B15" s="316" t="s">
        <v>103</v>
      </c>
      <c r="C15" s="152" t="s">
        <v>117</v>
      </c>
      <c r="D15" s="152" t="s">
        <v>104</v>
      </c>
      <c r="E15" s="152" t="s">
        <v>105</v>
      </c>
      <c r="F15" s="152" t="s">
        <v>118</v>
      </c>
      <c r="G15" s="152" t="s">
        <v>107</v>
      </c>
      <c r="H15" s="316" t="s">
        <v>108</v>
      </c>
      <c r="I15" s="316" t="s">
        <v>110</v>
      </c>
      <c r="J15" s="316" t="s">
        <v>109</v>
      </c>
      <c r="K15" s="316" t="s">
        <v>111</v>
      </c>
      <c r="L15" s="308" t="s">
        <v>57</v>
      </c>
    </row>
    <row r="16" spans="1:12" x14ac:dyDescent="0.25">
      <c r="A16" s="314"/>
      <c r="B16" s="311"/>
      <c r="C16" s="153" t="s">
        <v>119</v>
      </c>
      <c r="D16" s="153" t="s">
        <v>112</v>
      </c>
      <c r="E16" s="153" t="s">
        <v>113</v>
      </c>
      <c r="F16" s="153" t="s">
        <v>113</v>
      </c>
      <c r="G16" s="153" t="s">
        <v>114</v>
      </c>
      <c r="H16" s="311"/>
      <c r="I16" s="311"/>
      <c r="J16" s="311"/>
      <c r="K16" s="311"/>
      <c r="L16" s="309"/>
    </row>
    <row r="17" spans="1:12" ht="30.75" customHeight="1" thickBot="1" x14ac:dyDescent="0.3">
      <c r="A17" s="315"/>
      <c r="B17" s="312"/>
      <c r="C17" s="154"/>
      <c r="D17" s="154" t="s">
        <v>115</v>
      </c>
      <c r="E17" s="154" t="s">
        <v>115</v>
      </c>
      <c r="F17" s="154" t="s">
        <v>115</v>
      </c>
      <c r="G17" s="154"/>
      <c r="H17" s="312"/>
      <c r="I17" s="312"/>
      <c r="J17" s="312"/>
      <c r="K17" s="312"/>
      <c r="L17" s="310"/>
    </row>
    <row r="18" spans="1:12" x14ac:dyDescent="0.25">
      <c r="A18" s="155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7"/>
    </row>
    <row r="19" spans="1:12" x14ac:dyDescent="0.25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60"/>
    </row>
    <row r="20" spans="1:12" x14ac:dyDescent="0.25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60"/>
    </row>
    <row r="21" spans="1:12" ht="13.5" thickBot="1" x14ac:dyDescent="0.3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3"/>
    </row>
  </sheetData>
  <mergeCells count="15">
    <mergeCell ref="L15:L17"/>
    <mergeCell ref="K6:K8"/>
    <mergeCell ref="F7:F8"/>
    <mergeCell ref="A15:A17"/>
    <mergeCell ref="B15:B17"/>
    <mergeCell ref="H15:H17"/>
    <mergeCell ref="I15:I17"/>
    <mergeCell ref="J15:J17"/>
    <mergeCell ref="K15:K17"/>
    <mergeCell ref="A6:A8"/>
    <mergeCell ref="B6:B8"/>
    <mergeCell ref="G6:G8"/>
    <mergeCell ref="H6:H8"/>
    <mergeCell ref="I6:I8"/>
    <mergeCell ref="J6:J8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2022-02-28T14:19:13Z</dcterms:modified>
</cp:coreProperties>
</file>